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elec\EIaE\"/>
    </mc:Choice>
  </mc:AlternateContent>
  <xr:revisionPtr revIDLastSave="0" documentId="8_{27E83511-AC4A-4E03-90EF-C8D7B681DCF7}"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1" i="28" l="1"/>
  <c r="C22"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L1310" i="22" s="1"/>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H909" i="22"/>
  <c r="M919" i="22"/>
  <c r="G920" i="22"/>
  <c r="H915" i="22"/>
  <c r="I910" i="22"/>
  <c r="N920" i="22"/>
  <c r="O915" i="22"/>
  <c r="P910" i="22"/>
  <c r="O910" i="22"/>
  <c r="L920" i="22"/>
  <c r="M915" i="22"/>
  <c r="N910" i="22"/>
  <c r="K920" i="22"/>
  <c r="L915" i="22"/>
  <c r="K915" i="22"/>
  <c r="L910" i="22"/>
  <c r="O890" i="22"/>
  <c r="P885" i="22"/>
  <c r="Q880" i="22"/>
  <c r="I891" i="22"/>
  <c r="H891" i="22"/>
  <c r="I886" i="22"/>
  <c r="J881" i="22"/>
  <c r="G891" i="22"/>
  <c r="H886" i="22"/>
  <c r="I881" i="22"/>
  <c r="H881" i="22"/>
  <c r="R890" i="22"/>
  <c r="F886" i="22"/>
  <c r="G881" i="22"/>
  <c r="L891" i="22"/>
  <c r="M886"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O1300" i="22"/>
  <c r="L1299" i="22"/>
  <c r="I1309" i="22"/>
  <c r="K1310" i="22"/>
  <c r="H1309" i="22"/>
  <c r="I1304" i="22"/>
  <c r="K1305" i="22"/>
  <c r="H1304" i="22"/>
  <c r="I1299" i="22"/>
  <c r="F1301" i="22"/>
  <c r="P1299" i="22"/>
  <c r="G1310" i="22"/>
  <c r="Q1311" i="22"/>
  <c r="N1310" i="22"/>
  <c r="O1305" i="22"/>
  <c r="J1308" i="22"/>
  <c r="N1312" i="22"/>
  <c r="M1301"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I1222" i="22"/>
  <c r="N1221" i="22"/>
  <c r="F1221" i="22"/>
  <c r="K1220" i="22"/>
  <c r="M1218" i="22"/>
  <c r="G1216" i="22"/>
  <c r="L1215" i="22"/>
  <c r="N1213" i="22"/>
  <c r="F1213" i="22"/>
  <c r="K1212" i="22"/>
  <c r="K1223" i="22"/>
  <c r="P1222" i="22"/>
  <c r="H1222" i="22"/>
  <c r="M1221" i="22"/>
  <c r="R1220" i="22"/>
  <c r="I1217" i="22"/>
  <c r="N1216" i="22"/>
  <c r="F1216" i="22"/>
  <c r="K1215" i="22"/>
  <c r="M1213" i="22"/>
  <c r="G1211" i="22"/>
  <c r="L1210" i="22"/>
  <c r="R1223" i="22"/>
  <c r="J1223" i="22"/>
  <c r="O1222" i="22"/>
  <c r="F1219" i="22"/>
  <c r="K1218" i="22"/>
  <c r="P1217" i="22"/>
  <c r="H1217" i="22"/>
  <c r="M1216" i="22"/>
  <c r="Q1212" i="22"/>
  <c r="I1212" i="22"/>
  <c r="N1211" i="22"/>
  <c r="F1211" i="22"/>
  <c r="P1209" i="22"/>
  <c r="N1222" i="22"/>
  <c r="F1222" i="22"/>
  <c r="K1221" i="22"/>
  <c r="H1220" i="22"/>
  <c r="M1219" i="22"/>
  <c r="G1217" i="22"/>
  <c r="L1216" i="22"/>
  <c r="I1215" i="22"/>
  <c r="N1214" i="22"/>
  <c r="F1214" i="22"/>
  <c r="M1211" i="22"/>
  <c r="R1210" i="22"/>
  <c r="J1210" i="22"/>
  <c r="O1209" i="22"/>
  <c r="G1209" i="22"/>
  <c r="R1221" i="22"/>
  <c r="J1221" i="22"/>
  <c r="O1220" i="22"/>
  <c r="G1220" i="22"/>
  <c r="L1219" i="22"/>
  <c r="F1217" i="22"/>
  <c r="K1216" i="22"/>
  <c r="P1215" i="22"/>
  <c r="H1215" i="22"/>
  <c r="M1214" i="22"/>
  <c r="G1212" i="22"/>
  <c r="L1211" i="22"/>
  <c r="Q1210" i="22"/>
  <c r="I1210" i="22"/>
  <c r="N1209" i="22"/>
  <c r="L1222" i="22"/>
  <c r="Q1221" i="22"/>
  <c r="I1221" i="22"/>
  <c r="N1220" i="22"/>
  <c r="F1220" i="22"/>
  <c r="M1217" i="22"/>
  <c r="R1216" i="22"/>
  <c r="J1216" i="22"/>
  <c r="O1215" i="22"/>
  <c r="G1215" i="22"/>
  <c r="N1212" i="22"/>
  <c r="F1212" i="22"/>
  <c r="K1211" i="22"/>
  <c r="P1210" i="22"/>
  <c r="H1210" i="22"/>
  <c r="K1222" i="22"/>
  <c r="P1221" i="22"/>
  <c r="H1221" i="22"/>
  <c r="M1220" i="22"/>
  <c r="R1219" i="22"/>
  <c r="L1217" i="22"/>
  <c r="Q1216" i="22"/>
  <c r="I1216" i="22"/>
  <c r="N1215" i="22"/>
  <c r="F1215" i="22"/>
  <c r="M1212" i="22"/>
  <c r="R1211" i="22"/>
  <c r="J1211" i="22"/>
  <c r="O1210" i="22"/>
  <c r="G1210" i="22"/>
  <c r="J1222" i="22"/>
  <c r="O1221" i="22"/>
  <c r="G1221" i="22"/>
  <c r="L1220" i="22"/>
  <c r="Q1219" i="22"/>
  <c r="K1217" i="22"/>
  <c r="P1216" i="22"/>
  <c r="H1216" i="22"/>
  <c r="M1215" i="22"/>
  <c r="R1214" i="22"/>
  <c r="L1212" i="22"/>
  <c r="Q1211" i="22"/>
  <c r="I1211" i="22"/>
  <c r="N1210" i="22"/>
  <c r="F1210"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1311" i="22" l="1"/>
  <c r="R1306" i="22"/>
  <c r="J1311" i="22"/>
  <c r="L1300" i="22"/>
  <c r="L1305" i="22"/>
  <c r="J923" i="22"/>
  <c r="K918" i="22"/>
  <c r="L913" i="22"/>
  <c r="Q923" i="22"/>
  <c r="R918" i="22"/>
  <c r="F914" i="22"/>
  <c r="G909" i="22"/>
  <c r="L919" i="22"/>
  <c r="M914" i="22"/>
  <c r="H63" i="23" s="1"/>
  <c r="N909" i="22"/>
  <c r="F920" i="22"/>
  <c r="G915" i="22"/>
  <c r="H910" i="22"/>
  <c r="R919" i="22"/>
  <c r="F915" i="22"/>
  <c r="G910" i="22"/>
  <c r="Q919" i="22"/>
  <c r="L72" i="23" s="1"/>
  <c r="R914" i="22"/>
  <c r="F910" i="22"/>
  <c r="P919" i="22"/>
  <c r="Q914" i="22"/>
  <c r="R909" i="22"/>
  <c r="O919" i="22"/>
  <c r="P914" i="22"/>
  <c r="Q909" i="22"/>
  <c r="O922" i="22"/>
  <c r="P917" i="22"/>
  <c r="Q912" i="22"/>
  <c r="I923" i="22"/>
  <c r="J918" i="22"/>
  <c r="K913" i="22"/>
  <c r="P923" i="22"/>
  <c r="Q918" i="22"/>
  <c r="R913" i="22"/>
  <c r="F909" i="22"/>
  <c r="K919" i="22"/>
  <c r="L914" i="22"/>
  <c r="M909" i="22"/>
  <c r="J919" i="22"/>
  <c r="K914" i="22"/>
  <c r="L909" i="22"/>
  <c r="G67" i="23" s="1"/>
  <c r="I919" i="22"/>
  <c r="J914" i="22"/>
  <c r="K909" i="22"/>
  <c r="H919" i="22"/>
  <c r="I914" i="22"/>
  <c r="J909" i="22"/>
  <c r="G919" i="22"/>
  <c r="H914" i="22"/>
  <c r="I909" i="22"/>
  <c r="G922" i="22"/>
  <c r="H917" i="22"/>
  <c r="I912" i="22"/>
  <c r="N922" i="22"/>
  <c r="O917" i="22"/>
  <c r="P912" i="22"/>
  <c r="H923" i="22"/>
  <c r="I918" i="22"/>
  <c r="J913" i="22"/>
  <c r="O923" i="22"/>
  <c r="P918" i="22"/>
  <c r="Q913" i="22"/>
  <c r="N923" i="22"/>
  <c r="O918" i="22"/>
  <c r="P913" i="22"/>
  <c r="M923" i="22"/>
  <c r="N918" i="22"/>
  <c r="O913" i="22"/>
  <c r="L923" i="22"/>
  <c r="M918" i="22"/>
  <c r="N913" i="22"/>
  <c r="K923" i="22"/>
  <c r="L918" i="22"/>
  <c r="G62" i="23" s="1"/>
  <c r="M913" i="22"/>
  <c r="L921" i="22"/>
  <c r="M916" i="22"/>
  <c r="N911" i="22"/>
  <c r="F922" i="22"/>
  <c r="G917" i="22"/>
  <c r="H912" i="22"/>
  <c r="M922" i="22"/>
  <c r="N917" i="22"/>
  <c r="O912" i="22"/>
  <c r="G923" i="22"/>
  <c r="H918" i="22"/>
  <c r="I913" i="22"/>
  <c r="F923" i="22"/>
  <c r="G918" i="22"/>
  <c r="H913" i="22"/>
  <c r="C63" i="23" s="1"/>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E66" i="23" s="1"/>
  <c r="G921" i="22"/>
  <c r="H916" i="22"/>
  <c r="I911" i="22"/>
  <c r="F921" i="22"/>
  <c r="G916" i="22"/>
  <c r="H911" i="22"/>
  <c r="R920" i="22"/>
  <c r="F916" i="22"/>
  <c r="G911" i="22"/>
  <c r="G890" i="22"/>
  <c r="H885" i="22"/>
  <c r="I880" i="22"/>
  <c r="N890" i="22"/>
  <c r="O885" i="22"/>
  <c r="P880" i="22"/>
  <c r="M890" i="22"/>
  <c r="H73" i="23" s="1"/>
  <c r="N885" i="22"/>
  <c r="O880" i="22"/>
  <c r="L890" i="22"/>
  <c r="M885" i="22"/>
  <c r="N880" i="22"/>
  <c r="K890" i="22"/>
  <c r="L885" i="22"/>
  <c r="M880" i="22"/>
  <c r="H60" i="23" s="1"/>
  <c r="J890" i="22"/>
  <c r="K885" i="22"/>
  <c r="L880" i="22"/>
  <c r="Q890" i="22"/>
  <c r="R885" i="22"/>
  <c r="F881" i="22"/>
  <c r="K891" i="22"/>
  <c r="L886" i="22"/>
  <c r="G61" i="23" s="1"/>
  <c r="M881" i="22"/>
  <c r="L889" i="22"/>
  <c r="M884" i="22"/>
  <c r="N879" i="22"/>
  <c r="F890" i="22"/>
  <c r="G885" i="22"/>
  <c r="H880" i="22"/>
  <c r="R889" i="22"/>
  <c r="M72" i="23" s="1"/>
  <c r="F885" i="22"/>
  <c r="G880" i="22"/>
  <c r="Q889" i="22"/>
  <c r="R884" i="22"/>
  <c r="F880" i="22"/>
  <c r="P889" i="22"/>
  <c r="Q884" i="22"/>
  <c r="R879" i="22"/>
  <c r="M67" i="23" s="1"/>
  <c r="O889" i="22"/>
  <c r="P884" i="22"/>
  <c r="Q879" i="22"/>
  <c r="I890" i="22"/>
  <c r="J885" i="22"/>
  <c r="K880" i="22"/>
  <c r="P890" i="22"/>
  <c r="Q885" i="22"/>
  <c r="R880" i="22"/>
  <c r="P893" i="22"/>
  <c r="Q888" i="22"/>
  <c r="R883" i="22"/>
  <c r="F879" i="22"/>
  <c r="K889" i="22"/>
  <c r="L884" i="22"/>
  <c r="M879" i="22"/>
  <c r="H67" i="23" s="1"/>
  <c r="J889" i="22"/>
  <c r="K884" i="22"/>
  <c r="L879" i="22"/>
  <c r="I889" i="22"/>
  <c r="J884" i="22"/>
  <c r="K879" i="22"/>
  <c r="H889" i="22"/>
  <c r="I884" i="22"/>
  <c r="D63" i="23" s="1"/>
  <c r="J879" i="22"/>
  <c r="G889" i="22"/>
  <c r="H884" i="22"/>
  <c r="I879" i="22"/>
  <c r="N889" i="22"/>
  <c r="O884" i="22"/>
  <c r="P879" i="22"/>
  <c r="H890" i="22"/>
  <c r="C73" i="23" s="1"/>
  <c r="I885" i="22"/>
  <c r="J880" i="22"/>
  <c r="H893" i="22"/>
  <c r="I888" i="22"/>
  <c r="J883" i="22"/>
  <c r="O893" i="22"/>
  <c r="P888" i="22"/>
  <c r="Q883" i="22"/>
  <c r="L63" i="23" s="1"/>
  <c r="N893" i="22"/>
  <c r="O888" i="22"/>
  <c r="P883" i="22"/>
  <c r="M893" i="22"/>
  <c r="N888" i="22"/>
  <c r="O883" i="22"/>
  <c r="L893" i="22"/>
  <c r="M888" i="22"/>
  <c r="H62" i="23" s="1"/>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G68" i="23" s="1"/>
  <c r="I892" i="22"/>
  <c r="J887" i="22"/>
  <c r="K882" i="22"/>
  <c r="H892" i="22"/>
  <c r="I887" i="22"/>
  <c r="J882" i="22"/>
  <c r="O892" i="22"/>
  <c r="P887" i="22"/>
  <c r="Q882" i="22"/>
  <c r="I893" i="22"/>
  <c r="J888" i="22"/>
  <c r="K883" i="22"/>
  <c r="J891" i="22"/>
  <c r="K886" i="22"/>
  <c r="L881" i="22"/>
  <c r="Q891" i="22"/>
  <c r="L65" i="23" s="1"/>
  <c r="R886" i="22"/>
  <c r="F882" i="22"/>
  <c r="P891" i="22"/>
  <c r="Q886" i="22"/>
  <c r="R881" i="22"/>
  <c r="O891" i="22"/>
  <c r="P886" i="22"/>
  <c r="Q881" i="22"/>
  <c r="N891" i="22"/>
  <c r="O886" i="22"/>
  <c r="P881" i="22"/>
  <c r="M891" i="22"/>
  <c r="N886" i="22"/>
  <c r="O881" i="22"/>
  <c r="G892" i="22"/>
  <c r="H887" i="22"/>
  <c r="I882" i="22"/>
  <c r="N892" i="22"/>
  <c r="O887" i="22"/>
  <c r="P882" i="22"/>
  <c r="P1219" i="22"/>
  <c r="Q1214" i="22"/>
  <c r="R1209" i="22"/>
  <c r="O1219" i="22"/>
  <c r="J72" i="23" s="1"/>
  <c r="P1214" i="22"/>
  <c r="Q1209" i="22"/>
  <c r="I1220" i="22"/>
  <c r="J1215" i="22"/>
  <c r="K1210" i="22"/>
  <c r="P1220" i="22"/>
  <c r="Q1215" i="22"/>
  <c r="H1219" i="22"/>
  <c r="I1214" i="22"/>
  <c r="J1209" i="22"/>
  <c r="G1219" i="22"/>
  <c r="H1214" i="22"/>
  <c r="I1209" i="22"/>
  <c r="N1219" i="22"/>
  <c r="O1214" i="22"/>
  <c r="N1313" i="22"/>
  <c r="O1308" i="22"/>
  <c r="P1303" i="22"/>
  <c r="M1313" i="22"/>
  <c r="N1308" i="22"/>
  <c r="O1303" i="22"/>
  <c r="L1313" i="22"/>
  <c r="M1308" i="22"/>
  <c r="N1303" i="22"/>
  <c r="K1313" i="22"/>
  <c r="L1308" i="22"/>
  <c r="M1303" i="22"/>
  <c r="R1313" i="22"/>
  <c r="F1309" i="22"/>
  <c r="G1304" i="22"/>
  <c r="H1299" i="22"/>
  <c r="L1309" i="22"/>
  <c r="G72" i="23" s="1"/>
  <c r="M1304" i="22"/>
  <c r="N1299" i="22"/>
  <c r="F1310" i="22"/>
  <c r="G1305" i="22"/>
  <c r="H1300" i="22"/>
  <c r="Q1313" i="22"/>
  <c r="O1307" i="22"/>
  <c r="P1310" i="22"/>
  <c r="F1313" i="22"/>
  <c r="G1308" i="22"/>
  <c r="H1303" i="22"/>
  <c r="R1312" i="22"/>
  <c r="F1308" i="22"/>
  <c r="G1303" i="22"/>
  <c r="Q1312" i="22"/>
  <c r="R1307" i="22"/>
  <c r="M70" i="23" s="1"/>
  <c r="F1303" i="22"/>
  <c r="P1312" i="22"/>
  <c r="Q1307" i="22"/>
  <c r="R1302" i="22"/>
  <c r="J1313" i="22"/>
  <c r="K1308" i="22"/>
  <c r="L1303" i="22"/>
  <c r="P1313" i="22"/>
  <c r="K65" i="23" s="1"/>
  <c r="Q1308" i="22"/>
  <c r="R1303" i="22"/>
  <c r="F1299" i="22"/>
  <c r="K1309" i="22"/>
  <c r="L1304" i="22"/>
  <c r="M1299" i="22"/>
  <c r="R1308" i="22"/>
  <c r="P1302" i="22"/>
  <c r="Q1305" i="22"/>
  <c r="K1312" i="22"/>
  <c r="L1307" i="22"/>
  <c r="M1302" i="22"/>
  <c r="J1312" i="22"/>
  <c r="K1307" i="22"/>
  <c r="L1302" i="22"/>
  <c r="I1312" i="22"/>
  <c r="J1307" i="22"/>
  <c r="K1302" i="22"/>
  <c r="H1312" i="22"/>
  <c r="I1307" i="22"/>
  <c r="J1302" i="22"/>
  <c r="O1312" i="22"/>
  <c r="P1307" i="22"/>
  <c r="Q1302" i="22"/>
  <c r="L68" i="23" s="1"/>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R1309" i="22"/>
  <c r="F1305" i="22"/>
  <c r="G1300" i="22"/>
  <c r="Q1309" i="22"/>
  <c r="R1304" i="22"/>
  <c r="F1300" i="22"/>
  <c r="P1309" i="22"/>
  <c r="Q1304" i="22"/>
  <c r="R1299" i="22"/>
  <c r="O1309" i="22"/>
  <c r="P1304" i="22"/>
  <c r="Q1299" i="22"/>
  <c r="I1310" i="22"/>
  <c r="J1305" i="22"/>
  <c r="E64" i="23" s="1"/>
  <c r="K1300" i="22"/>
  <c r="O1310" i="22"/>
  <c r="P1305" i="22"/>
  <c r="Q1300" i="22"/>
  <c r="I1311" i="22"/>
  <c r="J1306" i="22"/>
  <c r="K1301" i="22"/>
  <c r="N1304" i="22"/>
  <c r="K1303" i="22"/>
  <c r="L1306" i="22"/>
  <c r="O1299" i="22"/>
  <c r="I1300" i="22"/>
  <c r="O1304" i="22"/>
  <c r="G1309" i="22"/>
  <c r="K1299" i="22"/>
  <c r="K1304" i="22"/>
  <c r="G1213" i="22"/>
  <c r="F1218" i="22"/>
  <c r="R1222" i="22"/>
  <c r="H1213" i="22"/>
  <c r="G1218" i="22"/>
  <c r="F1223" i="22"/>
  <c r="I1213" i="22"/>
  <c r="H1218" i="22"/>
  <c r="G1223" i="22"/>
  <c r="O1212" i="22"/>
  <c r="N1217" i="22"/>
  <c r="M1222" i="22"/>
  <c r="H1212" i="22"/>
  <c r="O1217" i="22"/>
  <c r="I1223" i="22"/>
  <c r="L1213" i="22"/>
  <c r="Q1220" i="22"/>
  <c r="O1211" i="22"/>
  <c r="Q1217" i="22"/>
  <c r="M1210" i="22"/>
  <c r="O1216" i="22"/>
  <c r="Q1222" i="22"/>
  <c r="M1309" i="22"/>
  <c r="L1301" i="22"/>
  <c r="G66" i="23" s="1"/>
  <c r="R1305" i="22"/>
  <c r="J1310" i="22"/>
  <c r="N1300" i="22"/>
  <c r="N1305" i="22"/>
  <c r="F892" i="22"/>
  <c r="G886" i="22"/>
  <c r="K881" i="22"/>
  <c r="J920" i="22"/>
  <c r="N915" i="22"/>
  <c r="O909" i="22"/>
  <c r="O1213" i="22"/>
  <c r="N1218" i="22"/>
  <c r="M1223" i="22"/>
  <c r="P1213" i="22"/>
  <c r="O1218" i="22"/>
  <c r="N1223" i="22"/>
  <c r="Q1213" i="22"/>
  <c r="P1218" i="22"/>
  <c r="O1223" i="22"/>
  <c r="J1213" i="22"/>
  <c r="I1218" i="22"/>
  <c r="H1223" i="22"/>
  <c r="P1212" i="22"/>
  <c r="J1218" i="22"/>
  <c r="E62" i="23" s="1"/>
  <c r="Q1223" i="22"/>
  <c r="G1214" i="22"/>
  <c r="L1221" i="22"/>
  <c r="J1212" i="22"/>
  <c r="L1218" i="22"/>
  <c r="H1211" i="22"/>
  <c r="J1217" i="22"/>
  <c r="L1223" i="22"/>
  <c r="P1300" i="22"/>
  <c r="H1305" i="22"/>
  <c r="N1309" i="22"/>
  <c r="J1299" i="22"/>
  <c r="J1304" i="22"/>
  <c r="J1309" i="22"/>
  <c r="N881" i="22"/>
  <c r="F891" i="22"/>
  <c r="J886" i="22"/>
  <c r="M910" i="22"/>
  <c r="M920" i="22"/>
  <c r="N914" i="22"/>
  <c r="K1209" i="22"/>
  <c r="J1214" i="22"/>
  <c r="I1219" i="22"/>
  <c r="L1209" i="22"/>
  <c r="K1214" i="22"/>
  <c r="J1219" i="22"/>
  <c r="M1209" i="22"/>
  <c r="L1214" i="22"/>
  <c r="K1219" i="22"/>
  <c r="F1209" i="22"/>
  <c r="R1213" i="22"/>
  <c r="Q1218" i="22"/>
  <c r="P1223" i="22"/>
  <c r="K1213" i="22"/>
  <c r="R1218" i="22"/>
  <c r="H1209" i="22"/>
  <c r="R1215" i="22"/>
  <c r="G1222" i="22"/>
  <c r="R1212" i="22"/>
  <c r="J1220" i="22"/>
  <c r="P1211" i="22"/>
  <c r="R1217" i="22"/>
  <c r="F1302" i="22"/>
  <c r="K1306" i="22"/>
  <c r="Q1310" i="22"/>
  <c r="M1300" i="22"/>
  <c r="M1305" i="22"/>
  <c r="M1310"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B65" i="23" s="1"/>
  <c r="K764" i="22"/>
  <c r="Q762" i="22"/>
  <c r="K767" i="22"/>
  <c r="J772" i="22"/>
  <c r="G768" i="22"/>
  <c r="F773" i="22"/>
  <c r="I768" i="22"/>
  <c r="H773" i="22"/>
  <c r="J768" i="22"/>
  <c r="I773" i="22"/>
  <c r="P767" i="22"/>
  <c r="O772" i="22"/>
  <c r="J762" i="22"/>
  <c r="I767" i="22"/>
  <c r="H772" i="22"/>
  <c r="J767" i="22"/>
  <c r="E70" i="23" s="1"/>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B72" i="23" s="1"/>
  <c r="F733" i="22"/>
  <c r="Q731" i="22"/>
  <c r="P736" i="22"/>
  <c r="O741" i="22"/>
  <c r="I742" i="22"/>
  <c r="P733" i="22"/>
  <c r="O738" i="22"/>
  <c r="N743" i="22"/>
  <c r="P730" i="22"/>
  <c r="O735" i="22"/>
  <c r="N740" i="22"/>
  <c r="N729" i="22"/>
  <c r="M734" i="22"/>
  <c r="L739" i="22"/>
  <c r="R729" i="22"/>
  <c r="H732" i="22"/>
  <c r="C68" i="23" s="1"/>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L70" i="23" s="1"/>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72" i="23" s="1"/>
  <c r="I1344" i="22"/>
  <c r="H1349" i="22"/>
  <c r="G1354" i="22"/>
  <c r="M730" i="22"/>
  <c r="I732" i="22"/>
  <c r="H737" i="22"/>
  <c r="G742" i="22"/>
  <c r="Q729" i="22"/>
  <c r="L67" i="23" s="1"/>
  <c r="P734" i="22"/>
  <c r="O739" i="22"/>
  <c r="O736" i="22"/>
  <c r="L732" i="22"/>
  <c r="K737" i="22"/>
  <c r="J742" i="22"/>
  <c r="L729" i="22"/>
  <c r="K734" i="22"/>
  <c r="F63" i="23" s="1"/>
  <c r="J739" i="22"/>
  <c r="H731" i="22"/>
  <c r="K731" i="22"/>
  <c r="J736" i="22"/>
  <c r="I741" i="22"/>
  <c r="I730" i="22"/>
  <c r="H735" i="22"/>
  <c r="G740" i="22"/>
  <c r="B73" i="23" s="1"/>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65" i="23" s="1"/>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R1449" i="22" s="1"/>
  <c r="G730" i="22"/>
  <c r="F735" i="22"/>
  <c r="R739" i="22"/>
  <c r="I734" i="22"/>
  <c r="F732" i="22"/>
  <c r="R736" i="22"/>
  <c r="Q741" i="22"/>
  <c r="Q730" i="22"/>
  <c r="L60" i="23" s="1"/>
  <c r="P735" i="22"/>
  <c r="O740" i="22"/>
  <c r="H739" i="22"/>
  <c r="K733" i="22"/>
  <c r="J738" i="22"/>
  <c r="I743" i="22"/>
  <c r="M761" i="22"/>
  <c r="R760" i="22"/>
  <c r="M60" i="23" s="1"/>
  <c r="L762" i="22"/>
  <c r="I763" i="22"/>
  <c r="P759" i="22"/>
  <c r="L772" i="22"/>
  <c r="F762" i="22"/>
  <c r="O760" i="22"/>
  <c r="K759" i="22"/>
  <c r="K769" i="22"/>
  <c r="F72" i="23" s="1"/>
  <c r="I769" i="22"/>
  <c r="F765" i="22"/>
  <c r="R769" i="22"/>
  <c r="H765" i="22"/>
  <c r="G770" i="22"/>
  <c r="I765" i="22"/>
  <c r="H770" i="22"/>
  <c r="O764" i="22"/>
  <c r="N769" i="22"/>
  <c r="I759" i="22"/>
  <c r="H764" i="22"/>
  <c r="G769" i="22"/>
  <c r="I764" i="22"/>
  <c r="H769" i="22"/>
  <c r="H1356" i="22"/>
  <c r="O1353" i="22"/>
  <c r="J62" i="23" s="1"/>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M738" i="22"/>
  <c r="L733" i="22"/>
  <c r="G63" i="23" s="1"/>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M62" i="23" s="1"/>
  <c r="Q743" i="22"/>
  <c r="I762" i="22"/>
  <c r="D68" i="23" s="1"/>
  <c r="N761" i="22"/>
  <c r="J766" i="22"/>
  <c r="R763" i="22"/>
  <c r="M760" i="22"/>
  <c r="N759" i="22"/>
  <c r="O762" i="22"/>
  <c r="K761" i="22"/>
  <c r="G760" i="22"/>
  <c r="B60" i="23" s="1"/>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K1449" i="22" s="1"/>
  <c r="J734" i="22"/>
  <c r="E63" i="23" s="1"/>
  <c r="I739" i="22"/>
  <c r="J729" i="22"/>
  <c r="J731" i="22"/>
  <c r="I736" i="22"/>
  <c r="H741" i="22"/>
  <c r="N741" i="22"/>
  <c r="I733" i="22"/>
  <c r="H738" i="22"/>
  <c r="C62" i="23" s="1"/>
  <c r="G743" i="22"/>
  <c r="G732" i="22"/>
  <c r="F737" i="22"/>
  <c r="R741" i="22"/>
  <c r="O729" i="22"/>
  <c r="N734" i="22"/>
  <c r="M739" i="22"/>
  <c r="F763" i="22"/>
  <c r="F1449" i="22" s="1"/>
  <c r="K762" i="22"/>
  <c r="F759" i="22"/>
  <c r="R766" i="22"/>
  <c r="I761" i="22"/>
  <c r="P761" i="22"/>
  <c r="K763" i="22"/>
  <c r="G762" i="22"/>
  <c r="P760" i="22"/>
  <c r="K60" i="23" s="1"/>
  <c r="M765" i="22"/>
  <c r="L770" i="22"/>
  <c r="I766" i="22"/>
  <c r="H771" i="22"/>
  <c r="K766" i="22"/>
  <c r="J771" i="22"/>
  <c r="L766" i="22"/>
  <c r="K771" i="22"/>
  <c r="F65" i="23" s="1"/>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J70" i="23" s="1"/>
  <c r="N1357" i="22"/>
  <c r="I1347" i="22"/>
  <c r="H1352" i="22"/>
  <c r="G1357" i="22"/>
  <c r="O1346" i="22"/>
  <c r="N1351" i="22"/>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E60" i="23" s="1"/>
  <c r="I735" i="22"/>
  <c r="D64" i="23" s="1"/>
  <c r="O763" i="22"/>
  <c r="G763" i="22"/>
  <c r="O759" i="22"/>
  <c r="Q771" i="22"/>
  <c r="R761" i="22"/>
  <c r="Q763" i="22"/>
  <c r="J764" i="22"/>
  <c r="P762" i="22"/>
  <c r="K68" i="23" s="1"/>
  <c r="L761" i="22"/>
  <c r="H766" i="22"/>
  <c r="G771" i="22"/>
  <c r="Q766" i="22"/>
  <c r="P771" i="22"/>
  <c r="F767" i="22"/>
  <c r="R771" i="22"/>
  <c r="G767" i="22"/>
  <c r="B70" i="23" s="1"/>
  <c r="F772" i="22"/>
  <c r="M766" i="22"/>
  <c r="L771" i="22"/>
  <c r="G761" i="22"/>
  <c r="F766" i="22"/>
  <c r="R770" i="22"/>
  <c r="M73" i="23" s="1"/>
  <c r="G766" i="22"/>
  <c r="B61" i="23" s="1"/>
  <c r="K1357" i="22"/>
  <c r="P1356" i="22"/>
  <c r="K1349" i="22"/>
  <c r="J1344" i="22"/>
  <c r="I1349" i="22"/>
  <c r="H1354" i="22"/>
  <c r="K1344" i="22"/>
  <c r="F67" i="23" s="1"/>
  <c r="J1349" i="22"/>
  <c r="I1354" i="22"/>
  <c r="D72" i="23" s="1"/>
  <c r="M1344" i="22"/>
  <c r="L1349" i="22"/>
  <c r="K1354" i="22"/>
  <c r="F1344" i="22"/>
  <c r="R1348" i="22"/>
  <c r="Q1353" i="22"/>
  <c r="P1358" i="22"/>
  <c r="K1348" i="22"/>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7" i="23"/>
  <c r="B68" i="23"/>
  <c r="J67" i="23"/>
  <c r="H72" i="23"/>
  <c r="P1449" i="22"/>
  <c r="F68" i="23"/>
  <c r="K66" i="23"/>
  <c r="K62" i="23"/>
  <c r="I70" i="23"/>
  <c r="D73" i="23"/>
  <c r="M68" i="23"/>
  <c r="I60" i="23"/>
  <c r="H64" i="23"/>
  <c r="G73" i="23"/>
  <c r="G70" i="23"/>
  <c r="D62" i="23"/>
  <c r="M64" i="23"/>
  <c r="L73" i="23"/>
  <c r="K72" i="23"/>
  <c r="C61" i="23"/>
  <c r="F73" i="23"/>
  <c r="B62" i="23"/>
  <c r="M63" i="23"/>
  <c r="I66" i="23"/>
  <c r="H61" i="23"/>
  <c r="K61" i="23"/>
  <c r="J65" i="23"/>
  <c r="J64" i="23"/>
  <c r="I73" i="23"/>
  <c r="I67" i="23"/>
  <c r="J61" i="23"/>
  <c r="E72" i="23"/>
  <c r="C66" i="23"/>
  <c r="F66" i="23"/>
  <c r="C64" i="23"/>
  <c r="I63" i="23"/>
  <c r="G60" i="23"/>
  <c r="F64" i="23"/>
  <c r="B63" i="23"/>
  <c r="M61" i="23"/>
  <c r="K64" i="23"/>
  <c r="F62" i="23"/>
  <c r="B66" i="23"/>
  <c r="I64" i="23"/>
  <c r="H70" i="23"/>
  <c r="F61" i="23"/>
  <c r="B67" i="23"/>
  <c r="AM10" i="26"/>
  <c r="AL14" i="26"/>
  <c r="AL15" i="26"/>
  <c r="AM11" i="26"/>
  <c r="AF93" i="23"/>
  <c r="AG87" i="23"/>
  <c r="AG93" i="23" s="1"/>
  <c r="AF101" i="23"/>
  <c r="AG88" i="23"/>
  <c r="AG101" i="23" s="1"/>
  <c r="AF96" i="23"/>
  <c r="AG82" i="23"/>
  <c r="AG96" i="23" s="1"/>
  <c r="AF100" i="23"/>
  <c r="AF99" i="23"/>
  <c r="AG83" i="23"/>
  <c r="AF92" i="23"/>
  <c r="AG86" i="23"/>
  <c r="AG92" i="23" s="1"/>
  <c r="M66" i="23" l="1"/>
  <c r="L62" i="23"/>
  <c r="J1449" i="22"/>
  <c r="I61" i="23"/>
  <c r="C65" i="23"/>
  <c r="J63" i="23"/>
  <c r="E65" i="23"/>
  <c r="I65" i="23"/>
  <c r="H65" i="23"/>
  <c r="J73" i="23"/>
  <c r="J68" i="23"/>
  <c r="I68" i="23"/>
  <c r="E73" i="23"/>
  <c r="C72" i="23"/>
  <c r="O1449" i="22"/>
  <c r="D65" i="23"/>
  <c r="G1449" i="22"/>
  <c r="Q1449" i="22"/>
  <c r="L64" i="23"/>
  <c r="D61" i="23"/>
  <c r="D60" i="23"/>
  <c r="C70" i="23"/>
  <c r="K67" i="23"/>
  <c r="E61" i="23"/>
  <c r="L66" i="23"/>
  <c r="K63" i="23"/>
  <c r="D67" i="23"/>
  <c r="D70" i="23"/>
  <c r="H66" i="23"/>
  <c r="H1449" i="22"/>
  <c r="C67"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<sst xmlns="http://schemas.openxmlformats.org/spreadsheetml/2006/main" count="14980" uniqueCount="1049">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</sst>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528</v>
      </c>
      <c r="C1" s="86">
        <v>45272</v>
      </c>
      <c r="D1" s="87"/>
      <c r="E1" s="87"/>
      <c r="F1" s="87"/>
      <c r="G1" s="87"/>
      <c r="H1" s="87"/>
      <c r="I1" s="87"/>
      <c r="J1" s="87"/>
      <c r="K1" s="85" t="s">
        <v>534</v>
      </c>
      <c r="L1" s="85" t="s">
        <v>536</v>
      </c>
    </row>
    <row r="2" spans="1:12">
      <c r="A2" s="1" t="s">
        <v>1</v>
      </c>
      <c r="B2" s="87" t="str">
        <f>LOOKUP(B1,K1:L50,L1:L50)</f>
        <v>CT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CT</v>
      </c>
      <c r="C6" s="91">
        <f t="shared" ref="C6:AE6" si="1">SUMIFS(C$20:C$119,$B$20:$B$119,$B$6,$A$20:$A$119,$A$6)</f>
        <v>0</v>
      </c>
      <c r="D6" s="91">
        <f t="shared" si="1"/>
        <v>2859466</v>
      </c>
      <c r="E6" s="91">
        <f t="shared" si="1"/>
        <v>412839</v>
      </c>
      <c r="F6" s="91">
        <f t="shared" si="1"/>
        <v>0</v>
      </c>
      <c r="G6" s="91">
        <f t="shared" si="1"/>
        <v>0</v>
      </c>
      <c r="H6" s="91">
        <f t="shared" si="1"/>
        <v>0</v>
      </c>
      <c r="I6" s="91">
        <f t="shared" si="1"/>
        <v>10383589</v>
      </c>
      <c r="J6" s="91">
        <f t="shared" si="1"/>
        <v>12493084</v>
      </c>
      <c r="K6" s="91">
        <f t="shared" si="1"/>
        <v>10892219</v>
      </c>
      <c r="L6" s="91">
        <f t="shared" si="1"/>
        <v>2978287</v>
      </c>
      <c r="M6" s="91">
        <f t="shared" si="1"/>
        <v>0</v>
      </c>
      <c r="N6" s="91">
        <f t="shared" si="1"/>
        <v>2544606</v>
      </c>
      <c r="O6" s="91">
        <f t="shared" si="1"/>
        <v>2951239</v>
      </c>
      <c r="P6" s="91">
        <f t="shared" si="1"/>
        <v>5549845</v>
      </c>
      <c r="Q6" s="91">
        <f t="shared" si="1"/>
        <v>2539158</v>
      </c>
      <c r="R6" s="91">
        <f t="shared" si="1"/>
        <v>2172761</v>
      </c>
      <c r="S6" s="91">
        <f t="shared" si="1"/>
        <v>0</v>
      </c>
      <c r="T6" s="91">
        <f t="shared" si="1"/>
        <v>2667825</v>
      </c>
      <c r="U6" s="91">
        <f t="shared" si="1"/>
        <v>1426242</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CT</v>
      </c>
      <c r="C7" s="91">
        <f t="shared" ref="C7:AE7" si="3">SUMIFS(C$20:C$119,$B$20:$B$119,$B$7,$A$20:$A$119,$A$7)</f>
        <v>4726491</v>
      </c>
      <c r="D7" s="91">
        <f t="shared" si="3"/>
        <v>0</v>
      </c>
      <c r="E7" s="91">
        <f t="shared" si="3"/>
        <v>0</v>
      </c>
      <c r="F7" s="91">
        <f t="shared" si="3"/>
        <v>3271262</v>
      </c>
      <c r="G7" s="91">
        <f t="shared" si="3"/>
        <v>925634</v>
      </c>
      <c r="H7" s="91">
        <f t="shared" si="3"/>
        <v>1264677</v>
      </c>
      <c r="I7" s="91">
        <f t="shared" si="3"/>
        <v>0</v>
      </c>
      <c r="J7" s="91">
        <f t="shared" si="3"/>
        <v>0</v>
      </c>
      <c r="K7" s="91">
        <f t="shared" si="3"/>
        <v>0</v>
      </c>
      <c r="L7" s="91">
        <f t="shared" si="3"/>
        <v>0</v>
      </c>
      <c r="M7" s="91">
        <f t="shared" si="3"/>
        <v>969602</v>
      </c>
      <c r="N7" s="91">
        <f t="shared" si="3"/>
        <v>0</v>
      </c>
      <c r="O7" s="91">
        <f t="shared" si="3"/>
        <v>0</v>
      </c>
      <c r="P7" s="91">
        <f t="shared" si="3"/>
        <v>0</v>
      </c>
      <c r="Q7" s="91">
        <f t="shared" si="3"/>
        <v>0</v>
      </c>
      <c r="R7" s="91">
        <f t="shared" si="3"/>
        <v>0</v>
      </c>
      <c r="S7" s="91">
        <f t="shared" si="3"/>
        <v>600365</v>
      </c>
      <c r="T7" s="91">
        <f t="shared" si="3"/>
        <v>0</v>
      </c>
      <c r="U7" s="91">
        <f t="shared" si="3"/>
        <v>0</v>
      </c>
      <c r="V7" s="91">
        <f t="shared" si="3"/>
        <v>1177837</v>
      </c>
      <c r="W7" s="91">
        <f t="shared" si="3"/>
        <v>1983482</v>
      </c>
      <c r="X7" s="91">
        <f t="shared" si="3"/>
        <v>3710154</v>
      </c>
      <c r="Y7" s="91">
        <f t="shared" si="3"/>
        <v>3736766</v>
      </c>
      <c r="Z7" s="91">
        <f t="shared" si="3"/>
        <v>3326129</v>
      </c>
      <c r="AA7" s="91">
        <f t="shared" si="3"/>
        <v>2247267</v>
      </c>
      <c r="AB7" s="91">
        <f t="shared" si="3"/>
        <v>5859904</v>
      </c>
      <c r="AC7" s="91">
        <f t="shared" si="3"/>
        <v>5455839</v>
      </c>
      <c r="AD7" s="91">
        <f t="shared" si="3"/>
        <v>4255026</v>
      </c>
      <c r="AE7" s="91">
        <f t="shared" si="3"/>
        <v>8496457</v>
      </c>
      <c r="AF7" s="119">
        <f>AVERAGE(U7:AE7)</f>
        <v>3658987.3636363638</v>
      </c>
      <c r="AG7" s="119">
        <f t="shared" si="2"/>
        <v>3658987.3636363638</v>
      </c>
      <c r="AH7" s="119">
        <f t="shared" si="2"/>
        <v>3658987.3636363638</v>
      </c>
      <c r="AI7" s="119">
        <f t="shared" si="2"/>
        <v>3658987.3636363638</v>
      </c>
      <c r="AJ7" s="119">
        <f t="shared" si="2"/>
        <v>3658987.3636363638</v>
      </c>
      <c r="AK7" s="119">
        <f t="shared" si="2"/>
        <v>3658987.3636363638</v>
      </c>
      <c r="AL7" s="119">
        <f t="shared" si="2"/>
        <v>3658987.3636363638</v>
      </c>
      <c r="AM7" s="119">
        <f t="shared" si="2"/>
        <v>3658987.3636363638</v>
      </c>
      <c r="AN7" s="119">
        <f t="shared" si="2"/>
        <v>3658987.3636363638</v>
      </c>
      <c r="AO7" s="119">
        <f t="shared" si="2"/>
        <v>3658987.3636363638</v>
      </c>
      <c r="AP7" s="119">
        <f t="shared" si="2"/>
        <v>3658987.3636363638</v>
      </c>
      <c r="AQ7" s="119">
        <f t="shared" si="2"/>
        <v>3658987.3636363638</v>
      </c>
      <c r="AR7" s="119">
        <f t="shared" si="2"/>
        <v>3658987.3636363638</v>
      </c>
      <c r="AS7" s="119">
        <f t="shared" si="2"/>
        <v>3658987.3636363638</v>
      </c>
      <c r="AT7" s="119">
        <f t="shared" si="2"/>
        <v>3658987.3636363638</v>
      </c>
      <c r="AU7" s="119">
        <f t="shared" si="2"/>
        <v>3658987.3636363638</v>
      </c>
      <c r="AV7" s="119">
        <f t="shared" si="2"/>
        <v>3658987.3636363638</v>
      </c>
      <c r="AW7" s="119">
        <f t="shared" si="2"/>
        <v>3658987.3636363638</v>
      </c>
      <c r="AX7" s="119">
        <f t="shared" si="2"/>
        <v>3658987.3636363638</v>
      </c>
      <c r="AY7" s="119">
        <f t="shared" si="2"/>
        <v>3658987.3636363638</v>
      </c>
      <c r="AZ7" s="119">
        <f t="shared" si="2"/>
        <v>3658987.3636363638</v>
      </c>
      <c r="BA7" s="119">
        <f t="shared" si="2"/>
        <v>3658987.3636363638</v>
      </c>
      <c r="BB7" s="119">
        <f t="shared" si="2"/>
        <v>3658987.3636363638</v>
      </c>
      <c r="BC7" s="119">
        <f t="shared" si="2"/>
        <v>3658987.3636363638</v>
      </c>
      <c r="BD7" s="119">
        <f t="shared" si="2"/>
        <v>3658987.3636363638</v>
      </c>
      <c r="BE7" s="119">
        <f t="shared" si="2"/>
        <v>3658987.3636363638</v>
      </c>
      <c r="BF7" s="119">
        <f t="shared" si="2"/>
        <v>3658987.3636363638</v>
      </c>
      <c r="BG7" s="119">
        <f t="shared" si="2"/>
        <v>3658987.3636363638</v>
      </c>
      <c r="BH7" s="119">
        <f t="shared" si="2"/>
        <v>3658987.3636363638</v>
      </c>
      <c r="BI7" s="119">
        <f t="shared" si="2"/>
        <v>3658987.3636363638</v>
      </c>
      <c r="BJ7" s="119">
        <f t="shared" si="2"/>
        <v>3658987.3636363638</v>
      </c>
      <c r="BK7" s="119">
        <f t="shared" si="2"/>
        <v>3658987.3636363638</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CT</v>
      </c>
      <c r="C10" s="91">
        <f t="shared" ref="C10:AE10" si="5">SUMIFS(C$122:C$219,$B$122:$B$219,$B$6,$A$122:$A$219,$A$6)</f>
        <v>36686</v>
      </c>
      <c r="D10" s="91">
        <f t="shared" si="5"/>
        <v>537158</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472004</v>
      </c>
      <c r="Q10" s="91">
        <f t="shared" si="5"/>
        <v>1061203</v>
      </c>
      <c r="R10" s="91">
        <f t="shared" si="5"/>
        <v>1337800</v>
      </c>
      <c r="S10" s="91">
        <f t="shared" si="5"/>
        <v>1346065</v>
      </c>
      <c r="T10" s="91">
        <f t="shared" si="5"/>
        <v>1831553</v>
      </c>
      <c r="U10" s="91">
        <f t="shared" si="5"/>
        <v>2161054</v>
      </c>
      <c r="V10" s="91">
        <f t="shared" si="5"/>
        <v>2566745</v>
      </c>
      <c r="W10" s="91">
        <f t="shared" si="5"/>
        <v>1948867</v>
      </c>
      <c r="X10" s="91">
        <f t="shared" si="5"/>
        <v>2347986</v>
      </c>
      <c r="Y10" s="91">
        <f t="shared" si="5"/>
        <v>0</v>
      </c>
      <c r="Z10" s="91">
        <f t="shared" si="5"/>
        <v>584738</v>
      </c>
      <c r="AA10" s="91">
        <f t="shared" si="5"/>
        <v>671110</v>
      </c>
      <c r="AB10" s="91">
        <f t="shared" si="5"/>
        <v>625504</v>
      </c>
      <c r="AC10" s="91">
        <f t="shared" si="5"/>
        <v>546252</v>
      </c>
      <c r="AD10" s="91">
        <f t="shared" si="5"/>
        <v>527229</v>
      </c>
      <c r="AE10" s="91">
        <f t="shared" si="5"/>
        <v>530358</v>
      </c>
      <c r="AF10" s="119">
        <f t="shared" ref="AF10:BK11" si="6">AE10</f>
        <v>530358</v>
      </c>
      <c r="AG10" s="119">
        <f t="shared" si="6"/>
        <v>530358</v>
      </c>
      <c r="AH10" s="119">
        <f t="shared" si="6"/>
        <v>530358</v>
      </c>
      <c r="AI10" s="119">
        <f t="shared" si="6"/>
        <v>530358</v>
      </c>
      <c r="AJ10" s="119">
        <f t="shared" si="6"/>
        <v>530358</v>
      </c>
      <c r="AK10" s="119">
        <f t="shared" si="6"/>
        <v>530358</v>
      </c>
      <c r="AL10" s="119">
        <f t="shared" si="6"/>
        <v>530358</v>
      </c>
      <c r="AM10" s="119">
        <f t="shared" si="6"/>
        <v>530358</v>
      </c>
      <c r="AN10" s="119">
        <f t="shared" si="6"/>
        <v>530358</v>
      </c>
      <c r="AO10" s="119">
        <f t="shared" si="6"/>
        <v>530358</v>
      </c>
      <c r="AP10" s="119">
        <f t="shared" si="6"/>
        <v>530358</v>
      </c>
      <c r="AQ10" s="119">
        <f t="shared" si="6"/>
        <v>530358</v>
      </c>
      <c r="AR10" s="119">
        <f t="shared" si="6"/>
        <v>530358</v>
      </c>
      <c r="AS10" s="119">
        <f t="shared" si="6"/>
        <v>530358</v>
      </c>
      <c r="AT10" s="119">
        <f t="shared" si="6"/>
        <v>530358</v>
      </c>
      <c r="AU10" s="119">
        <f t="shared" si="6"/>
        <v>530358</v>
      </c>
      <c r="AV10" s="119">
        <f t="shared" si="6"/>
        <v>530358</v>
      </c>
      <c r="AW10" s="119">
        <f t="shared" si="6"/>
        <v>530358</v>
      </c>
      <c r="AX10" s="119">
        <f t="shared" si="6"/>
        <v>530358</v>
      </c>
      <c r="AY10" s="119">
        <f t="shared" si="6"/>
        <v>530358</v>
      </c>
      <c r="AZ10" s="119">
        <f t="shared" si="6"/>
        <v>530358</v>
      </c>
      <c r="BA10" s="119">
        <f t="shared" si="6"/>
        <v>530358</v>
      </c>
      <c r="BB10" s="119">
        <f t="shared" si="6"/>
        <v>530358</v>
      </c>
      <c r="BC10" s="119">
        <f t="shared" si="6"/>
        <v>530358</v>
      </c>
      <c r="BD10" s="119">
        <f t="shared" si="6"/>
        <v>530358</v>
      </c>
      <c r="BE10" s="119">
        <f t="shared" si="6"/>
        <v>530358</v>
      </c>
      <c r="BF10" s="119">
        <f t="shared" si="6"/>
        <v>530358</v>
      </c>
      <c r="BG10" s="119">
        <f t="shared" si="6"/>
        <v>530358</v>
      </c>
      <c r="BH10" s="119">
        <f t="shared" si="6"/>
        <v>530358</v>
      </c>
      <c r="BI10" s="119">
        <f t="shared" si="6"/>
        <v>530358</v>
      </c>
      <c r="BJ10" s="119">
        <f t="shared" si="6"/>
        <v>530358</v>
      </c>
      <c r="BK10" s="119">
        <f t="shared" si="6"/>
        <v>530358</v>
      </c>
    </row>
    <row r="11" spans="1:63">
      <c r="A11" s="91" t="s">
        <v>849</v>
      </c>
      <c r="B11" s="91" t="str">
        <f>About!B2</f>
        <v>CT</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125944</v>
      </c>
      <c r="Q11" s="91">
        <f t="shared" si="7"/>
        <v>66216</v>
      </c>
      <c r="R11" s="91">
        <f t="shared" si="7"/>
        <v>174431</v>
      </c>
      <c r="S11" s="91">
        <f t="shared" si="7"/>
        <v>180841</v>
      </c>
      <c r="T11" s="91">
        <f t="shared" si="7"/>
        <v>331849</v>
      </c>
      <c r="U11" s="91">
        <f t="shared" si="7"/>
        <v>171332</v>
      </c>
      <c r="V11" s="91">
        <f t="shared" si="7"/>
        <v>165708</v>
      </c>
      <c r="W11" s="91">
        <f t="shared" si="7"/>
        <v>167676</v>
      </c>
      <c r="X11" s="91">
        <f t="shared" si="7"/>
        <v>2398</v>
      </c>
      <c r="Y11" s="91">
        <f t="shared" si="7"/>
        <v>0</v>
      </c>
      <c r="Z11" s="91">
        <f t="shared" si="7"/>
        <v>492</v>
      </c>
      <c r="AA11" s="91">
        <f t="shared" si="7"/>
        <v>252</v>
      </c>
      <c r="AB11" s="91">
        <f t="shared" si="7"/>
        <v>0</v>
      </c>
      <c r="AC11" s="91">
        <f t="shared" si="7"/>
        <v>5</v>
      </c>
      <c r="AD11" s="91">
        <f t="shared" si="7"/>
        <v>0</v>
      </c>
      <c r="AE11" s="91">
        <f t="shared" si="7"/>
        <v>6</v>
      </c>
      <c r="AF11" s="119">
        <f>AVERAGE(W11:AE11)</f>
        <v>18981</v>
      </c>
      <c r="AG11" s="119">
        <f t="shared" si="6"/>
        <v>18981</v>
      </c>
      <c r="AH11" s="119">
        <f t="shared" si="6"/>
        <v>18981</v>
      </c>
      <c r="AI11" s="119">
        <f t="shared" si="6"/>
        <v>18981</v>
      </c>
      <c r="AJ11" s="119">
        <f t="shared" si="6"/>
        <v>18981</v>
      </c>
      <c r="AK11" s="119">
        <f t="shared" si="6"/>
        <v>18981</v>
      </c>
      <c r="AL11" s="119">
        <f t="shared" si="6"/>
        <v>18981</v>
      </c>
      <c r="AM11" s="119">
        <f t="shared" si="6"/>
        <v>18981</v>
      </c>
      <c r="AN11" s="119">
        <f t="shared" si="6"/>
        <v>18981</v>
      </c>
      <c r="AO11" s="119">
        <f t="shared" si="6"/>
        <v>18981</v>
      </c>
      <c r="AP11" s="119">
        <f t="shared" si="6"/>
        <v>18981</v>
      </c>
      <c r="AQ11" s="119">
        <f t="shared" si="6"/>
        <v>18981</v>
      </c>
      <c r="AR11" s="119">
        <f t="shared" si="6"/>
        <v>18981</v>
      </c>
      <c r="AS11" s="119">
        <f t="shared" si="6"/>
        <v>18981</v>
      </c>
      <c r="AT11" s="119">
        <f t="shared" si="6"/>
        <v>18981</v>
      </c>
      <c r="AU11" s="119">
        <f t="shared" si="6"/>
        <v>18981</v>
      </c>
      <c r="AV11" s="119">
        <f t="shared" si="6"/>
        <v>18981</v>
      </c>
      <c r="AW11" s="119">
        <f t="shared" si="6"/>
        <v>18981</v>
      </c>
      <c r="AX11" s="119">
        <f t="shared" si="6"/>
        <v>18981</v>
      </c>
      <c r="AY11" s="119">
        <f t="shared" si="6"/>
        <v>18981</v>
      </c>
      <c r="AZ11" s="119">
        <f t="shared" si="6"/>
        <v>18981</v>
      </c>
      <c r="BA11" s="119">
        <f t="shared" si="6"/>
        <v>18981</v>
      </c>
      <c r="BB11" s="119">
        <f t="shared" si="6"/>
        <v>18981</v>
      </c>
      <c r="BC11" s="119">
        <f t="shared" si="6"/>
        <v>18981</v>
      </c>
      <c r="BD11" s="119">
        <f t="shared" si="6"/>
        <v>18981</v>
      </c>
      <c r="BE11" s="119">
        <f t="shared" si="6"/>
        <v>18981</v>
      </c>
      <c r="BF11" s="119">
        <f t="shared" si="6"/>
        <v>18981</v>
      </c>
      <c r="BG11" s="119">
        <f t="shared" si="6"/>
        <v>18981</v>
      </c>
      <c r="BH11" s="119">
        <f t="shared" si="6"/>
        <v>18981</v>
      </c>
      <c r="BI11" s="119">
        <f t="shared" si="6"/>
        <v>18981</v>
      </c>
      <c r="BJ11" s="119">
        <f t="shared" si="6"/>
        <v>18981</v>
      </c>
      <c r="BK11" s="119">
        <f t="shared" si="6"/>
        <v>18981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CT</v>
      </c>
      <c r="C14" s="91">
        <f t="shared" ref="C14:BK14" si="9">IF(C10&gt;C11,C10-C11,0)</f>
        <v>36686</v>
      </c>
      <c r="D14" s="91">
        <f t="shared" si="9"/>
        <v>537158</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346060</v>
      </c>
      <c r="Q14" s="91">
        <f t="shared" si="9"/>
        <v>994987</v>
      </c>
      <c r="R14" s="91">
        <f t="shared" si="9"/>
        <v>1163369</v>
      </c>
      <c r="S14" s="91">
        <f t="shared" si="9"/>
        <v>1165224</v>
      </c>
      <c r="T14" s="91">
        <f t="shared" si="9"/>
        <v>1499704</v>
      </c>
      <c r="U14" s="91">
        <f t="shared" si="9"/>
        <v>1989722</v>
      </c>
      <c r="V14" s="91">
        <f t="shared" si="9"/>
        <v>2401037</v>
      </c>
      <c r="W14" s="91">
        <f t="shared" si="9"/>
        <v>1781191</v>
      </c>
      <c r="X14" s="91">
        <f t="shared" si="9"/>
        <v>2345588</v>
      </c>
      <c r="Y14" s="91">
        <f t="shared" si="9"/>
        <v>0</v>
      </c>
      <c r="Z14" s="91">
        <f t="shared" si="9"/>
        <v>584246</v>
      </c>
      <c r="AA14" s="91">
        <f t="shared" si="9"/>
        <v>670858</v>
      </c>
      <c r="AB14" s="91">
        <f t="shared" si="9"/>
        <v>625504</v>
      </c>
      <c r="AC14" s="91">
        <f t="shared" si="9"/>
        <v>546247</v>
      </c>
      <c r="AD14" s="91">
        <f t="shared" si="9"/>
        <v>527229</v>
      </c>
      <c r="AE14" s="91">
        <f t="shared" si="9"/>
        <v>530352</v>
      </c>
      <c r="AF14" s="91">
        <f t="shared" si="9"/>
        <v>511377</v>
      </c>
      <c r="AG14" s="91">
        <f t="shared" si="9"/>
        <v>511377</v>
      </c>
      <c r="AH14" s="91">
        <f t="shared" si="9"/>
        <v>511377</v>
      </c>
      <c r="AI14" s="91">
        <f t="shared" si="9"/>
        <v>511377</v>
      </c>
      <c r="AJ14" s="91">
        <f t="shared" si="9"/>
        <v>511377</v>
      </c>
      <c r="AK14" s="91">
        <f t="shared" si="9"/>
        <v>511377</v>
      </c>
      <c r="AL14" s="91">
        <f t="shared" si="9"/>
        <v>511377</v>
      </c>
      <c r="AM14" s="91">
        <f t="shared" si="9"/>
        <v>511377</v>
      </c>
      <c r="AN14" s="91">
        <f t="shared" si="9"/>
        <v>511377</v>
      </c>
      <c r="AO14" s="91">
        <f t="shared" si="9"/>
        <v>511377</v>
      </c>
      <c r="AP14" s="91">
        <f t="shared" si="9"/>
        <v>511377</v>
      </c>
      <c r="AQ14" s="91">
        <f t="shared" si="9"/>
        <v>511377</v>
      </c>
      <c r="AR14" s="91">
        <f t="shared" si="9"/>
        <v>511377</v>
      </c>
      <c r="AS14" s="91">
        <f t="shared" si="9"/>
        <v>511377</v>
      </c>
      <c r="AT14" s="91">
        <f t="shared" si="9"/>
        <v>511377</v>
      </c>
      <c r="AU14" s="91">
        <f t="shared" si="9"/>
        <v>511377</v>
      </c>
      <c r="AV14" s="91">
        <f t="shared" si="9"/>
        <v>511377</v>
      </c>
      <c r="AW14" s="91">
        <f t="shared" si="9"/>
        <v>511377</v>
      </c>
      <c r="AX14" s="91">
        <f t="shared" si="9"/>
        <v>511377</v>
      </c>
      <c r="AY14" s="91">
        <f t="shared" si="9"/>
        <v>511377</v>
      </c>
      <c r="AZ14" s="91">
        <f t="shared" si="9"/>
        <v>511377</v>
      </c>
      <c r="BA14" s="91">
        <f t="shared" si="9"/>
        <v>511377</v>
      </c>
      <c r="BB14" s="91">
        <f t="shared" si="9"/>
        <v>511377</v>
      </c>
      <c r="BC14" s="91">
        <f t="shared" si="9"/>
        <v>511377</v>
      </c>
      <c r="BD14" s="91">
        <f t="shared" si="9"/>
        <v>511377</v>
      </c>
      <c r="BE14" s="91">
        <f t="shared" si="9"/>
        <v>511377</v>
      </c>
      <c r="BF14" s="91">
        <f t="shared" si="9"/>
        <v>511377</v>
      </c>
      <c r="BG14" s="91">
        <f t="shared" si="9"/>
        <v>511377</v>
      </c>
      <c r="BH14" s="91">
        <f t="shared" si="9"/>
        <v>511377</v>
      </c>
      <c r="BI14" s="91">
        <f t="shared" si="9"/>
        <v>511377</v>
      </c>
      <c r="BJ14" s="91">
        <f t="shared" si="9"/>
        <v>511377</v>
      </c>
      <c r="BK14" s="91">
        <f t="shared" si="9"/>
        <v>511377</v>
      </c>
    </row>
    <row r="15" spans="1:63">
      <c r="A15" s="91" t="s">
        <v>849</v>
      </c>
      <c r="B15" s="91" t="str">
        <f>About!B2</f>
        <v>CT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7.4335998164703661E-3</v>
      </c>
      <c r="G1269" s="107">
        <f>G543/SUMIFS(G$3:G$722,$B$3:$B$722,$B1269)*SUMIFS(Calculations!$E$3:$E$53,Calculations!$A$3:$A$53,$B1269)</f>
        <v>4.2173786020176171E-3</v>
      </c>
      <c r="H1269" s="107">
        <f>H543/SUMIFS(H$3:H$722,$B$3:$B$722,$B1269)*SUMIFS(Calculations!$E$3:$E$53,Calculations!$A$3:$A$53,$B1269)</f>
        <v>8.8380789989945044E-4</v>
      </c>
      <c r="I1269" s="107">
        <f>I543/SUMIFS(I$3:I$722,$B$3:$B$722,$B1269)*SUMIFS(Calculations!$E$3:$E$53,Calculations!$A$3:$A$53,$B1269)</f>
        <v>3.8096447313716226E-3</v>
      </c>
      <c r="J1269" s="107">
        <f>J543/SUMIFS(J$3:J$722,$B$3:$B$722,$B1269)*SUMIFS(Calculations!$E$3:$E$53,Calculations!$A$3:$A$53,$B1269)</f>
        <v>5.9418843322324695E-3</v>
      </c>
      <c r="K1269" s="107">
        <f>K543/SUMIFS(K$3:K$722,$B$3:$B$722,$B1269)*SUMIFS(Calculations!$E$3:$E$53,Calculations!$A$3:$A$53,$B1269)</f>
        <v>4.9488021218777175E-3</v>
      </c>
      <c r="L1269" s="107">
        <f>L543/SUMIFS(L$3:L$722,$B$3:$B$722,$B1269)*SUMIFS(Calculations!$E$3:$E$53,Calculations!$A$3:$A$53,$B1269)</f>
        <v>4.2401372249928435E-3</v>
      </c>
      <c r="M1269" s="107">
        <f>M543/SUMIFS(M$3:M$722,$B$3:$B$722,$B1269)*SUMIFS(Calculations!$E$3:$E$53,Calculations!$A$3:$A$53,$B1269)</f>
        <v>4.3227414488710095E-3</v>
      </c>
      <c r="N1269" s="107">
        <f>N543/SUMIFS(N$3:N$722,$B$3:$B$722,$B1269)*SUMIFS(Calculations!$E$3:$E$53,Calculations!$A$3:$A$53,$B1269)</f>
        <v>4.4086281278977856E-3</v>
      </c>
      <c r="O1269" s="107">
        <f>O543/SUMIFS(O$3:O$722,$B$3:$B$722,$B1269)*SUMIFS(Calculations!$E$3:$E$53,Calculations!$A$3:$A$53,$B1269)</f>
        <v>4.4003677732464032E-3</v>
      </c>
      <c r="P1269" s="107">
        <f>P543/SUMIFS(P$3:P$722,$B$3:$B$722,$B1269)*SUMIFS(Calculations!$E$3:$E$53,Calculations!$A$3:$A$53,$B1269)</f>
        <v>4.3921383152134164E-3</v>
      </c>
      <c r="Q1269" s="107">
        <f>Q543/SUMIFS(Q$3:Q$722,$B$3:$B$722,$B1269)*SUMIFS(Calculations!$E$3:$E$53,Calculations!$A$3:$A$53,$B1269)</f>
        <v>4.5316197225640882E-3</v>
      </c>
      <c r="R1269" s="107">
        <f>R543/SUMIFS(R$3:R$722,$B$3:$B$722,$B1269)*SUMIFS(Calculations!$E$3:$E$53,Calculations!$A$3:$A$53,$B1269)</f>
        <v>4.6802507337591519E-3</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7.8810715572369509E-3</v>
      </c>
      <c r="G1273" s="107">
        <f>G547/SUMIFS(G$3:G$722,$B$3:$B$722,$B1273)*SUMIFS(Calculations!$E$3:$E$53,Calculations!$A$3:$A$53,$B1273)</f>
        <v>8.0222729452011123E-3</v>
      </c>
      <c r="H1273" s="107">
        <f>H547/SUMIFS(H$3:H$722,$B$3:$B$722,$B1273)*SUMIFS(Calculations!$E$3:$E$53,Calculations!$A$3:$A$53,$B1273)</f>
        <v>8.1686263141486637E-3</v>
      </c>
      <c r="I1273" s="107">
        <f>I547/SUMIFS(I$3:I$722,$B$3:$B$722,$B1273)*SUMIFS(Calculations!$E$3:$E$53,Calculations!$A$3:$A$53,$B1273)</f>
        <v>6.8869930079834768E-3</v>
      </c>
      <c r="J1273" s="107">
        <f>J547/SUMIFS(J$3:J$722,$B$3:$B$722,$B1273)*SUMIFS(Calculations!$E$3:$E$53,Calculations!$A$3:$A$53,$B1273)</f>
        <v>5.9529869623310243E-3</v>
      </c>
      <c r="K1273" s="107">
        <f>K547/SUMIFS(K$3:K$722,$B$3:$B$722,$B1273)*SUMIFS(Calculations!$E$3:$E$53,Calculations!$A$3:$A$53,$B1273)</f>
        <v>4.9580491412267976E-3</v>
      </c>
      <c r="L1273" s="107">
        <f>L547/SUMIFS(L$3:L$722,$B$3:$B$722,$B1273)*SUMIFS(Calculations!$E$3:$E$53,Calculations!$A$3:$A$53,$B1273)</f>
        <v>4.2480600778361469E-3</v>
      </c>
      <c r="M1273" s="107">
        <f>M547/SUMIFS(M$3:M$722,$B$3:$B$722,$B1273)*SUMIFS(Calculations!$E$3:$E$53,Calculations!$A$3:$A$53,$B1273)</f>
        <v>4.330818650754284E-3</v>
      </c>
      <c r="N1273" s="107">
        <f>N547/SUMIFS(N$3:N$722,$B$3:$B$722,$B1273)*SUMIFS(Calculations!$E$3:$E$53,Calculations!$A$3:$A$53,$B1273)</f>
        <v>4.4168658122095798E-3</v>
      </c>
      <c r="O1273" s="107">
        <f>O547/SUMIFS(O$3:O$722,$B$3:$B$722,$B1273)*SUMIFS(Calculations!$E$3:$E$53,Calculations!$A$3:$A$53,$B1273)</f>
        <v>4.408590022780769E-3</v>
      </c>
      <c r="P1273" s="107">
        <f>P547/SUMIFS(P$3:P$722,$B$3:$B$722,$B1273)*SUMIFS(Calculations!$E$3:$E$53,Calculations!$A$3:$A$53,$B1273)</f>
        <v>4.4003451877018245E-3</v>
      </c>
      <c r="Q1273" s="107">
        <f>Q547/SUMIFS(Q$3:Q$722,$B$3:$B$722,$B1273)*SUMIFS(Calculations!$E$3:$E$53,Calculations!$A$3:$A$53,$B1273)</f>
        <v>4.5400872212082496E-3</v>
      </c>
      <c r="R1273" s="107">
        <f>R547/SUMIFS(R$3:R$722,$B$3:$B$722,$B1273)*SUMIFS(Calculations!$E$3:$E$53,Calculations!$A$3:$A$53,$B1273)</f>
        <v>4.6889959549314209E-3</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3.8018757904289498E-2</v>
      </c>
      <c r="G1275" s="107">
        <f>G549/SUMIFS(G$3:G$722,$B$3:$B$722,$B1275)*SUMIFS(Calculations!$E$3:$E$53,Calculations!$A$3:$A$53,$B1275)</f>
        <v>3.869992179752043E-2</v>
      </c>
      <c r="H1275" s="107">
        <f>H549/SUMIFS(H$3:H$722,$B$3:$B$722,$B1275)*SUMIFS(Calculations!$E$3:$E$53,Calculations!$A$3:$A$53,$B1275)</f>
        <v>3.9405939153419799E-2</v>
      </c>
      <c r="I1275" s="107">
        <f>I549/SUMIFS(I$3:I$722,$B$3:$B$722,$B1275)*SUMIFS(Calculations!$E$3:$E$53,Calculations!$A$3:$A$53,$B1275)</f>
        <v>3.3223263861704593E-2</v>
      </c>
      <c r="J1275" s="107">
        <f>J549/SUMIFS(J$3:J$722,$B$3:$B$722,$B1275)*SUMIFS(Calculations!$E$3:$E$53,Calculations!$A$3:$A$53,$B1275)</f>
        <v>2.871756314919224E-2</v>
      </c>
      <c r="K1275" s="107">
        <f>K549/SUMIFS(K$3:K$722,$B$3:$B$722,$B1275)*SUMIFS(Calculations!$E$3:$E$53,Calculations!$A$3:$A$53,$B1275)</f>
        <v>2.3917923928095695E-2</v>
      </c>
      <c r="L1275" s="107">
        <f>L549/SUMIFS(L$3:L$722,$B$3:$B$722,$B1275)*SUMIFS(Calculations!$E$3:$E$53,Calculations!$A$3:$A$53,$B1275)</f>
        <v>2.0492894461010647E-2</v>
      </c>
      <c r="M1275" s="107">
        <f>M549/SUMIFS(M$3:M$722,$B$3:$B$722,$B1275)*SUMIFS(Calculations!$E$3:$E$53,Calculations!$A$3:$A$53,$B1275)</f>
        <v>2.0878230866137798E-2</v>
      </c>
      <c r="N1275" s="107">
        <f>N549/SUMIFS(N$3:N$722,$B$3:$B$722,$B1275)*SUMIFS(Calculations!$E$3:$E$53,Calculations!$A$3:$A$53,$B1275)</f>
        <v>2.1278879435795688E-2</v>
      </c>
      <c r="O1275" s="107">
        <f>O549/SUMIFS(O$3:O$722,$B$3:$B$722,$B1275)*SUMIFS(Calculations!$E$3:$E$53,Calculations!$A$3:$A$53,$B1275)</f>
        <v>2.1111453025691371E-2</v>
      </c>
      <c r="P1275" s="107">
        <f>P549/SUMIFS(P$3:P$722,$B$3:$B$722,$B1275)*SUMIFS(Calculations!$E$3:$E$53,Calculations!$A$3:$A$53,$B1275)</f>
        <v>2.0944652848977799E-2</v>
      </c>
      <c r="Q1275" s="107">
        <f>Q549/SUMIFS(Q$3:Q$722,$B$3:$B$722,$B1275)*SUMIFS(Calculations!$E$3:$E$53,Calculations!$A$3:$A$53,$B1275)</f>
        <v>2.1252558862232096E-2</v>
      </c>
      <c r="R1275" s="107">
        <f>R549/SUMIFS(R$3:R$722,$B$3:$B$722,$B1275)*SUMIFS(Calculations!$E$3:$E$53,Calculations!$A$3:$A$53,$B1275)</f>
        <v>2.1580662678878936E-2</v>
      </c>
    </row>
    <row r="1276" spans="2:18" ht="15.75" customHeight="1">
      <c r="B1276" s="107" t="s">
        <v>574</v>
      </c>
      <c r="C1276" s="107" t="s">
        <v>449</v>
      </c>
      <c r="D1276" s="107" t="s">
        <v>645</v>
      </c>
      <c r="E1276" s="107" t="str">
        <f t="shared" si="308"/>
        <v>natural gas nonpeaker</v>
      </c>
      <c r="F1276" s="107">
        <f>F550/SUMIFS(F$3:F$722,$B$3:$B$722,$B1276)*SUMIFS(Calculations!$E$3:$E$53,Calculations!$A$3:$A$53,$B1276)</f>
        <v>0.67509703899939322</v>
      </c>
      <c r="G1276" s="107">
        <f>G550/SUMIFS(G$3:G$722,$B$3:$B$722,$B1276)*SUMIFS(Calculations!$E$3:$E$53,Calculations!$A$3:$A$53,$B1276)</f>
        <v>0.65257885401775761</v>
      </c>
      <c r="H1276" s="107">
        <f>H550/SUMIFS(H$3:H$722,$B$3:$B$722,$B1276)*SUMIFS(Calculations!$E$3:$E$53,Calculations!$A$3:$A$53,$B1276)</f>
        <v>0.62923905345231956</v>
      </c>
      <c r="I1276" s="107">
        <f>I550/SUMIFS(I$3:I$722,$B$3:$B$722,$B1276)*SUMIFS(Calculations!$E$3:$E$53,Calculations!$A$3:$A$53,$B1276)</f>
        <v>0.67707134201023778</v>
      </c>
      <c r="J1276" s="107">
        <f>J550/SUMIFS(J$3:J$722,$B$3:$B$722,$B1276)*SUMIFS(Calculations!$E$3:$E$53,Calculations!$A$3:$A$53,$B1276)</f>
        <v>0.71192971099579705</v>
      </c>
      <c r="K1276" s="107">
        <f>K550/SUMIFS(K$3:K$722,$B$3:$B$722,$B1276)*SUMIFS(Calculations!$E$3:$E$53,Calculations!$A$3:$A$53,$B1276)</f>
        <v>0.42827274222644562</v>
      </c>
      <c r="L1276" s="107">
        <f>L550/SUMIFS(L$3:L$722,$B$3:$B$722,$B1276)*SUMIFS(Calculations!$E$3:$E$53,Calculations!$A$3:$A$53,$B1276)</f>
        <v>0.22585472040748708</v>
      </c>
      <c r="M1276" s="107">
        <f>M550/SUMIFS(M$3:M$722,$B$3:$B$722,$B1276)*SUMIFS(Calculations!$E$3:$E$53,Calculations!$A$3:$A$53,$B1276)</f>
        <v>0.20850352745550937</v>
      </c>
      <c r="N1276" s="107">
        <f>N550/SUMIFS(N$3:N$722,$B$3:$B$722,$B1276)*SUMIFS(Calculations!$E$3:$E$53,Calculations!$A$3:$A$53,$B1276)</f>
        <v>0.19046284781670356</v>
      </c>
      <c r="O1276" s="107">
        <f>O550/SUMIFS(O$3:O$722,$B$3:$B$722,$B1276)*SUMIFS(Calculations!$E$3:$E$53,Calculations!$A$3:$A$53,$B1276)</f>
        <v>0.19010598154782449</v>
      </c>
      <c r="P1276" s="107">
        <f>P550/SUMIFS(P$3:P$722,$B$3:$B$722,$B1276)*SUMIFS(Calculations!$E$3:$E$53,Calculations!$A$3:$A$53,$B1276)</f>
        <v>0.18975045008373204</v>
      </c>
      <c r="Q1276" s="107">
        <f>Q550/SUMIFS(Q$3:Q$722,$B$3:$B$722,$B1276)*SUMIFS(Calculations!$E$3:$E$53,Calculations!$A$3:$A$53,$B1276)</f>
        <v>0.16188455002859026</v>
      </c>
      <c r="R1276" s="107">
        <f>R550/SUMIFS(R$3:R$722,$B$3:$B$722,$B1276)*SUMIFS(Calculations!$E$3:$E$53,Calculations!$A$3:$A$53,$B1276)</f>
        <v>0.13219072214339106</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6.1617063560212557E-2</v>
      </c>
      <c r="G1279" s="107">
        <f>G553/SUMIFS(G$3:G$722,$B$3:$B$722,$B1279)*SUMIFS(Calculations!$E$3:$E$53,Calculations!$A$3:$A$53,$B1279)</f>
        <v>6.3641216622215724E-2</v>
      </c>
      <c r="H1279" s="107">
        <f>H553/SUMIFS(H$3:H$722,$B$3:$B$722,$B1279)*SUMIFS(Calculations!$E$3:$E$53,Calculations!$A$3:$A$53,$B1279)</f>
        <v>6.5739224468745236E-2</v>
      </c>
      <c r="I1279" s="107">
        <f>I553/SUMIFS(I$3:I$722,$B$3:$B$722,$B1279)*SUMIFS(Calculations!$E$3:$E$53,Calculations!$A$3:$A$53,$B1279)</f>
        <v>5.5424596064577641E-2</v>
      </c>
      <c r="J1279" s="107">
        <f>J553/SUMIFS(J$3:J$722,$B$3:$B$722,$B1279)*SUMIFS(Calculations!$E$3:$E$53,Calculations!$A$3:$A$53,$B1279)</f>
        <v>4.7907683667086191E-2</v>
      </c>
      <c r="K1279" s="107">
        <f>K553/SUMIFS(K$3:K$722,$B$3:$B$722,$B1279)*SUMIFS(Calculations!$E$3:$E$53,Calculations!$A$3:$A$53,$B1279)</f>
        <v>0.36836324100700901</v>
      </c>
      <c r="L1279" s="107">
        <f>L553/SUMIFS(L$3:L$722,$B$3:$B$722,$B1279)*SUMIFS(Calculations!$E$3:$E$53,Calculations!$A$3:$A$53,$B1279)</f>
        <v>0.59704078867686061</v>
      </c>
      <c r="M1279" s="107">
        <f>M553/SUMIFS(M$3:M$722,$B$3:$B$722,$B1279)*SUMIFS(Calculations!$E$3:$E$53,Calculations!$A$3:$A$53,$B1279)</f>
        <v>0.60867203746795207</v>
      </c>
      <c r="N1279" s="107">
        <f>N553/SUMIFS(N$3:N$722,$B$3:$B$722,$B1279)*SUMIFS(Calculations!$E$3:$E$53,Calculations!$A$3:$A$53,$B1279)</f>
        <v>0.62076547875582666</v>
      </c>
      <c r="O1279" s="107">
        <f>O553/SUMIFS(O$3:O$722,$B$3:$B$722,$B1279)*SUMIFS(Calculations!$E$3:$E$53,Calculations!$A$3:$A$53,$B1279)</f>
        <v>0.61959454169746908</v>
      </c>
      <c r="P1279" s="107">
        <f>P553/SUMIFS(P$3:P$722,$B$3:$B$722,$B1279)*SUMIFS(Calculations!$E$3:$E$53,Calculations!$A$3:$A$53,$B1279)</f>
        <v>0.61842798435366164</v>
      </c>
      <c r="Q1279" s="107">
        <f>Q553/SUMIFS(Q$3:Q$722,$B$3:$B$722,$B1279)*SUMIFS(Calculations!$E$3:$E$53,Calculations!$A$3:$A$53,$B1279)</f>
        <v>0.63806915771487771</v>
      </c>
      <c r="R1279" s="107">
        <f>R553/SUMIFS(R$3:R$722,$B$3:$B$722,$B1279)*SUMIFS(Calculations!$E$3:$E$53,Calculations!$A$3:$A$53,$B1279)</f>
        <v>0.65899873903459927</v>
      </c>
    </row>
    <row r="1280" spans="2:18" ht="15.75" customHeight="1">
      <c r="B1280" s="107" t="s">
        <v>574</v>
      </c>
      <c r="C1280" s="107" t="s">
        <v>449</v>
      </c>
      <c r="D1280" s="107" t="s">
        <v>649</v>
      </c>
      <c r="E1280" s="107" t="str">
        <f t="shared" si="308"/>
        <v>crude oil</v>
      </c>
      <c r="F1280" s="107">
        <f>F554/SUMIFS(F$3:F$722,$B$3:$B$722,$B1280)*SUMIFS(Calculations!$E$3:$E$53,Calculations!$A$3:$A$53,$B1280)</f>
        <v>0.10867119346917509</v>
      </c>
      <c r="G1280" s="107">
        <f>G554/SUMIFS(G$3:G$722,$B$3:$B$722,$B1280)*SUMIFS(Calculations!$E$3:$E$53,Calculations!$A$3:$A$53,$B1280)</f>
        <v>0.11061820324292584</v>
      </c>
      <c r="H1280" s="107">
        <f>H554/SUMIFS(H$3:H$722,$B$3:$B$722,$B1280)*SUMIFS(Calculations!$E$3:$E$53,Calculations!$A$3:$A$53,$B1280)</f>
        <v>0.11263625309265224</v>
      </c>
      <c r="I1280" s="107">
        <f>I554/SUMIFS(I$3:I$722,$B$3:$B$722,$B1280)*SUMIFS(Calculations!$E$3:$E$53,Calculations!$A$3:$A$53,$B1280)</f>
        <v>9.4963958156702555E-2</v>
      </c>
      <c r="J1280" s="107">
        <f>J554/SUMIFS(J$3:J$722,$B$3:$B$722,$B1280)*SUMIFS(Calculations!$E$3:$E$53,Calculations!$A$3:$A$53,$B1280)</f>
        <v>8.2085055719219563E-2</v>
      </c>
      <c r="K1280" s="107">
        <f>K554/SUMIFS(K$3:K$722,$B$3:$B$722,$B1280)*SUMIFS(Calculations!$E$3:$E$53,Calculations!$A$3:$A$53,$B1280)</f>
        <v>6.8365972005567377E-2</v>
      </c>
      <c r="L1280" s="107">
        <f>L554/SUMIFS(L$3:L$722,$B$3:$B$722,$B1280)*SUMIFS(Calculations!$E$3:$E$53,Calculations!$A$3:$A$53,$B1280)</f>
        <v>5.8576014090786825E-2</v>
      </c>
      <c r="M1280" s="107">
        <f>M554/SUMIFS(M$3:M$722,$B$3:$B$722,$B1280)*SUMIFS(Calculations!$E$3:$E$53,Calculations!$A$3:$A$53,$B1280)</f>
        <v>5.9717162578464399E-2</v>
      </c>
      <c r="N1280" s="107">
        <f>N554/SUMIFS(N$3:N$722,$B$3:$B$722,$B1280)*SUMIFS(Calculations!$E$3:$E$53,Calculations!$A$3:$A$53,$B1280)</f>
        <v>6.0903657036999709E-2</v>
      </c>
      <c r="O1280" s="107">
        <f>O554/SUMIFS(O$3:O$722,$B$3:$B$722,$B1280)*SUMIFS(Calculations!$E$3:$E$53,Calculations!$A$3:$A$53,$B1280)</f>
        <v>6.0789543123987121E-2</v>
      </c>
      <c r="P1280" s="107">
        <f>P554/SUMIFS(P$3:P$722,$B$3:$B$722,$B1280)*SUMIFS(Calculations!$E$3:$E$53,Calculations!$A$3:$A$53,$B1280)</f>
        <v>6.0675856036961164E-2</v>
      </c>
      <c r="Q1280" s="107">
        <f>Q554/SUMIFS(Q$3:Q$722,$B$3:$B$722,$B1280)*SUMIFS(Calculations!$E$3:$E$53,Calculations!$A$3:$A$53,$B1280)</f>
        <v>6.2602742939162653E-2</v>
      </c>
      <c r="R1280" s="107">
        <f>R554/SUMIFS(R$3:R$722,$B$3:$B$722,$B1280)*SUMIFS(Calculations!$E$3:$E$53,Calculations!$A$3:$A$53,$B1280)</f>
        <v>6.4656028421239159E-2</v>
      </c>
    </row>
    <row r="1281" spans="2:18" ht="15.75" customHeight="1">
      <c r="B1281" s="107" t="s">
        <v>574</v>
      </c>
      <c r="C1281" s="107" t="s">
        <v>449</v>
      </c>
      <c r="D1281" s="107" t="s">
        <v>650</v>
      </c>
      <c r="E1281" s="107" t="str">
        <f t="shared" si="308"/>
        <v>solar PV</v>
      </c>
      <c r="F1281" s="107">
        <f>F555/SUMIFS(F$3:F$722,$B$3:$B$722,$B1281)*SUMIFS(Calculations!$E$3:$E$53,Calculations!$A$3:$A$53,$B1281)</f>
        <v>7.6096652082621716E-2</v>
      </c>
      <c r="G1281" s="107">
        <f>G555/SUMIFS(G$3:G$722,$B$3:$B$722,$B1281)*SUMIFS(Calculations!$E$3:$E$53,Calculations!$A$3:$A$53,$B1281)</f>
        <v>8.4201843898647377E-2</v>
      </c>
      <c r="H1281" s="107">
        <f>H555/SUMIFS(H$3:H$722,$B$3:$B$722,$B1281)*SUMIFS(Calculations!$E$3:$E$53,Calculations!$A$3:$A$53,$B1281)</f>
        <v>9.2602767893407018E-2</v>
      </c>
      <c r="I1281" s="107">
        <f>I555/SUMIFS(I$3:I$722,$B$3:$B$722,$B1281)*SUMIFS(Calculations!$E$3:$E$53,Calculations!$A$3:$A$53,$B1281)</f>
        <v>8.5348509646477666E-2</v>
      </c>
      <c r="J1281" s="107">
        <f>J555/SUMIFS(J$3:J$722,$B$3:$B$722,$B1281)*SUMIFS(Calculations!$E$3:$E$53,Calculations!$A$3:$A$53,$B1281)</f>
        <v>8.0061879666776678E-2</v>
      </c>
      <c r="K1281" s="107">
        <f>K555/SUMIFS(K$3:K$722,$B$3:$B$722,$B1281)*SUMIFS(Calculations!$E$3:$E$53,Calculations!$A$3:$A$53,$B1281)</f>
        <v>7.017665648885342E-2</v>
      </c>
      <c r="L1281" s="107">
        <f>L555/SUMIFS(L$3:L$722,$B$3:$B$722,$B1281)*SUMIFS(Calculations!$E$3:$E$53,Calculations!$A$3:$A$53,$B1281)</f>
        <v>6.3122546979063193E-2</v>
      </c>
      <c r="M1281" s="107">
        <f>M555/SUMIFS(M$3:M$722,$B$3:$B$722,$B1281)*SUMIFS(Calculations!$E$3:$E$53,Calculations!$A$3:$A$53,$B1281)</f>
        <v>6.6769814770750585E-2</v>
      </c>
      <c r="N1281" s="107">
        <f>N555/SUMIFS(N$3:N$722,$B$3:$B$722,$B1281)*SUMIFS(Calculations!$E$3:$E$53,Calculations!$A$3:$A$53,$B1281)</f>
        <v>7.0562014532973089E-2</v>
      </c>
      <c r="O1281" s="107">
        <f>O555/SUMIFS(O$3:O$722,$B$3:$B$722,$B1281)*SUMIFS(Calculations!$E$3:$E$53,Calculations!$A$3:$A$53,$B1281)</f>
        <v>7.2574495580478945E-2</v>
      </c>
      <c r="P1281" s="107">
        <f>P555/SUMIFS(P$3:P$722,$B$3:$B$722,$B1281)*SUMIFS(Calculations!$E$3:$E$53,Calculations!$A$3:$A$53,$B1281)</f>
        <v>7.4579449244286E-2</v>
      </c>
      <c r="Q1281" s="107">
        <f>Q555/SUMIFS(Q$3:Q$722,$B$3:$B$722,$B1281)*SUMIFS(Calculations!$E$3:$E$53,Calculations!$A$3:$A$53,$B1281)</f>
        <v>7.9576385229904553E-2</v>
      </c>
      <c r="R1281" s="107">
        <f>R555/SUMIFS(R$3:R$722,$B$3:$B$722,$B1281)*SUMIFS(Calculations!$E$3:$E$53,Calculations!$A$3:$A$53,$B1281)</f>
        <v>8.4901106728822687E-2</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2.5184622610600598E-2</v>
      </c>
      <c r="G1283" s="107">
        <f>G557/SUMIFS(G$3:G$722,$B$3:$B$722,$B1283)*SUMIFS(Calculations!$E$3:$E$53,Calculations!$A$3:$A$53,$B1283)</f>
        <v>3.8020308873714451E-2</v>
      </c>
      <c r="H1283" s="107">
        <f>H557/SUMIFS(H$3:H$722,$B$3:$B$722,$B1283)*SUMIFS(Calculations!$E$3:$E$53,Calculations!$A$3:$A$53,$B1283)</f>
        <v>5.1324327725408257E-2</v>
      </c>
      <c r="I1283" s="107">
        <f>I557/SUMIFS(I$3:I$722,$B$3:$B$722,$B1283)*SUMIFS(Calculations!$E$3:$E$53,Calculations!$A$3:$A$53,$B1283)</f>
        <v>4.3271692520944739E-2</v>
      </c>
      <c r="J1283" s="107">
        <f>J557/SUMIFS(J$3:J$722,$B$3:$B$722,$B1283)*SUMIFS(Calculations!$E$3:$E$53,Calculations!$A$3:$A$53,$B1283)</f>
        <v>3.7403235507364838E-2</v>
      </c>
      <c r="K1283" s="107">
        <f>K557/SUMIFS(K$3:K$722,$B$3:$B$722,$B1283)*SUMIFS(Calculations!$E$3:$E$53,Calculations!$A$3:$A$53,$B1283)</f>
        <v>3.0996613080924395E-2</v>
      </c>
      <c r="L1283" s="107">
        <f>L557/SUMIFS(L$3:L$722,$B$3:$B$722,$B1283)*SUMIFS(Calculations!$E$3:$E$53,Calculations!$A$3:$A$53,$B1283)</f>
        <v>2.6424838081962443E-2</v>
      </c>
      <c r="M1283" s="107">
        <f>M557/SUMIFS(M$3:M$722,$B$3:$B$722,$B1283)*SUMIFS(Calculations!$E$3:$E$53,Calculations!$A$3:$A$53,$B1283)</f>
        <v>2.6805666761560452E-2</v>
      </c>
      <c r="N1283" s="107">
        <f>N557/SUMIFS(N$3:N$722,$B$3:$B$722,$B1283)*SUMIFS(Calculations!$E$3:$E$53,Calculations!$A$3:$A$53,$B1283)</f>
        <v>2.7201628481593871E-2</v>
      </c>
      <c r="O1283" s="107">
        <f>O557/SUMIFS(O$3:O$722,$B$3:$B$722,$B1283)*SUMIFS(Calculations!$E$3:$E$53,Calculations!$A$3:$A$53,$B1283)</f>
        <v>2.7015027228521678E-2</v>
      </c>
      <c r="P1283" s="107">
        <f>P557/SUMIFS(P$3:P$722,$B$3:$B$722,$B1283)*SUMIFS(Calculations!$E$3:$E$53,Calculations!$A$3:$A$53,$B1283)</f>
        <v>2.6829123929466157E-2</v>
      </c>
      <c r="Q1283" s="107">
        <f>Q557/SUMIFS(Q$3:Q$722,$B$3:$B$722,$B1283)*SUMIFS(Calculations!$E$3:$E$53,Calculations!$A$3:$A$53,$B1283)</f>
        <v>2.7542898281460112E-2</v>
      </c>
      <c r="R1283" s="107">
        <f>R557/SUMIFS(R$3:R$722,$B$3:$B$722,$B1283)*SUMIFS(Calculations!$E$3:$E$53,Calculations!$A$3:$A$53,$B1283)</f>
        <v>2.8303494304378375E-2</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1.0000000000000002</v>
      </c>
      <c r="I1449" s="95">
        <f t="shared" si="312"/>
        <v>1</v>
      </c>
      <c r="J1449" s="95">
        <f t="shared" si="312"/>
        <v>1</v>
      </c>
      <c r="K1449" s="95">
        <f t="shared" si="312"/>
        <v>1</v>
      </c>
      <c r="L1449" s="95">
        <f t="shared" si="312"/>
        <v>0.99999999999999978</v>
      </c>
      <c r="M1449" s="95">
        <f t="shared" si="312"/>
        <v>1</v>
      </c>
      <c r="N1449" s="95">
        <f t="shared" si="312"/>
        <v>1</v>
      </c>
      <c r="O1449" s="95">
        <f t="shared" si="312"/>
        <v>0.99999999999999978</v>
      </c>
      <c r="P1449" s="95">
        <f t="shared" si="312"/>
        <v>0.99999999999999989</v>
      </c>
      <c r="Q1449" s="95">
        <f t="shared" si="312"/>
        <v>0.99999999999999967</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CT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1520.605</v>
      </c>
      <c r="R24" s="91">
        <f t="shared" si="2"/>
        <v>0.41122163606151463</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1138.8447925999999</v>
      </c>
      <c r="R35" s="91">
        <f t="shared" si="2"/>
        <v>0.30798111201338169</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1038.325</v>
      </c>
      <c r="R42" s="91">
        <f t="shared" si="2"/>
        <v>0.28079725192510363</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3697.7747926000002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f t="shared" si="10"/>
        <v>504.84479260000001</v>
      </c>
      <c r="M304" s="91" t="str">
        <f t="shared" si="11"/>
        <v>NY</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f t="shared" si="10"/>
        <v>634</v>
      </c>
      <c r="M305" s="91" t="str">
        <f t="shared" si="11"/>
        <v>NY</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f t="shared" si="10"/>
        <v>1520.605</v>
      </c>
      <c r="M310" s="91" t="str">
        <f t="shared" si="11"/>
        <v>MA</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f t="shared" si="10"/>
        <v>1038.325</v>
      </c>
      <c r="M312" s="91" t="str">
        <f t="shared" si="11"/>
        <v>RI</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3697.7747926000002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0.41122163606151463</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0.30798111201338169</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0.28079725192510363</v>
      </c>
      <c r="D42" s="91">
        <f t="shared" si="0"/>
        <v>0.28079725192510363</v>
      </c>
      <c r="E42" s="91">
        <f t="shared" si="1"/>
        <v>1</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0.28079725192510363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0.65257885401775761</v>
      </c>
      <c r="C61" s="91">
        <f>SUMIFS('ReEDs Generation Data'!H$729:H$1448,'ReEDs Generation Data'!$E$729:$E$1448,Calculations!$A61)</f>
        <v>0.62923905345231956</v>
      </c>
      <c r="D61" s="91">
        <f>SUMIFS('ReEDs Generation Data'!I$729:I$1448,'ReEDs Generation Data'!$E$729:$E$1448,Calculations!$A61)</f>
        <v>0.67707134201023778</v>
      </c>
      <c r="E61" s="91">
        <f>SUMIFS('ReEDs Generation Data'!J$729:J$1448,'ReEDs Generation Data'!$E$729:$E$1448,Calculations!$A61)</f>
        <v>0.71192971099579705</v>
      </c>
      <c r="F61" s="91">
        <f>SUMIFS('ReEDs Generation Data'!K$729:K$1448,'ReEDs Generation Data'!$E$729:$E$1448,Calculations!$A61)</f>
        <v>0.42827274222644562</v>
      </c>
      <c r="G61" s="91">
        <f>SUMIFS('ReEDs Generation Data'!L$729:L$1448,'ReEDs Generation Data'!$E$729:$E$1448,Calculations!$A61)</f>
        <v>0.22585472040748708</v>
      </c>
      <c r="H61" s="91">
        <f>SUMIFS('ReEDs Generation Data'!M$729:M$1448,'ReEDs Generation Data'!$E$729:$E$1448,Calculations!$A61)</f>
        <v>0.20850352745550937</v>
      </c>
      <c r="I61" s="91">
        <f>SUMIFS('ReEDs Generation Data'!N$729:N$1448,'ReEDs Generation Data'!$E$729:$E$1448,Calculations!$A61)</f>
        <v>0.19046284781670356</v>
      </c>
      <c r="J61" s="91">
        <f>SUMIFS('ReEDs Generation Data'!O$729:O$1448,'ReEDs Generation Data'!$E$729:$E$1448,Calculations!$A61)</f>
        <v>0.19010598154782449</v>
      </c>
      <c r="K61" s="91">
        <f>SUMIFS('ReEDs Generation Data'!P$729:P$1448,'ReEDs Generation Data'!$E$729:$E$1448,Calculations!$A61)</f>
        <v>0.18975045008373204</v>
      </c>
      <c r="L61" s="91">
        <f>SUMIFS('ReEDs Generation Data'!Q$729:Q$1448,'ReEDs Generation Data'!$E$729:$E$1448,Calculations!$A61)</f>
        <v>0.16188455002859026</v>
      </c>
      <c r="M61" s="91">
        <f>SUMIFS('ReEDs Generation Data'!R$729:R$1448,'ReEDs Generation Data'!$E$729:$E$1448,Calculations!$A61)</f>
        <v>0.13219072214339106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8.0222729452011123E-3</v>
      </c>
      <c r="C63" s="91">
        <f>SUMIFS('ReEDs Generation Data'!H$729:H$1448,'ReEDs Generation Data'!$E$729:$E$1448,Calculations!$A63)</f>
        <v>8.1686263141486637E-3</v>
      </c>
      <c r="D63" s="91">
        <f>SUMIFS('ReEDs Generation Data'!I$729:I$1448,'ReEDs Generation Data'!$E$729:$E$1448,Calculations!$A63)</f>
        <v>6.8869930079834768E-3</v>
      </c>
      <c r="E63" s="91">
        <f>SUMIFS('ReEDs Generation Data'!J$729:J$1448,'ReEDs Generation Data'!$E$729:$E$1448,Calculations!$A63)</f>
        <v>5.9529869623310243E-3</v>
      </c>
      <c r="F63" s="91">
        <f>SUMIFS('ReEDs Generation Data'!K$729:K$1448,'ReEDs Generation Data'!$E$729:$E$1448,Calculations!$A63)</f>
        <v>4.9580491412267976E-3</v>
      </c>
      <c r="G63" s="91">
        <f>SUMIFS('ReEDs Generation Data'!L$729:L$1448,'ReEDs Generation Data'!$E$729:$E$1448,Calculations!$A63)</f>
        <v>4.2480600778361469E-3</v>
      </c>
      <c r="H63" s="91">
        <f>SUMIFS('ReEDs Generation Data'!M$729:M$1448,'ReEDs Generation Data'!$E$729:$E$1448,Calculations!$A63)</f>
        <v>4.330818650754284E-3</v>
      </c>
      <c r="I63" s="91">
        <f>SUMIFS('ReEDs Generation Data'!N$729:N$1448,'ReEDs Generation Data'!$E$729:$E$1448,Calculations!$A63)</f>
        <v>4.4168658122095798E-3</v>
      </c>
      <c r="J63" s="91">
        <f>SUMIFS('ReEDs Generation Data'!O$729:O$1448,'ReEDs Generation Data'!$E$729:$E$1448,Calculations!$A63)</f>
        <v>4.408590022780769E-3</v>
      </c>
      <c r="K63" s="91">
        <f>SUMIFS('ReEDs Generation Data'!P$729:P$1448,'ReEDs Generation Data'!$E$729:$E$1448,Calculations!$A63)</f>
        <v>4.4003451877018245E-3</v>
      </c>
      <c r="L63" s="91">
        <f>SUMIFS('ReEDs Generation Data'!Q$729:Q$1448,'ReEDs Generation Data'!$E$729:$E$1448,Calculations!$A63)</f>
        <v>4.5400872212082496E-3</v>
      </c>
      <c r="M63" s="91">
        <f>SUMIFS('ReEDs Generation Data'!R$729:R$1448,'ReEDs Generation Data'!$E$729:$E$1448,Calculations!$A63)</f>
        <v>4.6889959549314209E-3</v>
      </c>
    </row>
    <row r="64" spans="1:33" ht="15.75" customHeight="1">
      <c r="A64" s="111" t="s">
        <v>100</v>
      </c>
      <c r="B64" s="91">
        <f>SUMIFS('ReEDs Generation Data'!G$729:G$1448,'ReEDs Generation Data'!$E$729:$E$1448,Calculations!$A64)</f>
        <v>3.869992179752043E-2</v>
      </c>
      <c r="C64" s="91">
        <f>SUMIFS('ReEDs Generation Data'!H$729:H$1448,'ReEDs Generation Data'!$E$729:$E$1448,Calculations!$A64)</f>
        <v>3.9405939153419799E-2</v>
      </c>
      <c r="D64" s="91">
        <f>SUMIFS('ReEDs Generation Data'!I$729:I$1448,'ReEDs Generation Data'!$E$729:$E$1448,Calculations!$A64)</f>
        <v>3.3223263861704593E-2</v>
      </c>
      <c r="E64" s="91">
        <f>SUMIFS('ReEDs Generation Data'!J$729:J$1448,'ReEDs Generation Data'!$E$729:$E$1448,Calculations!$A64)</f>
        <v>2.871756314919224E-2</v>
      </c>
      <c r="F64" s="91">
        <f>SUMIFS('ReEDs Generation Data'!K$729:K$1448,'ReEDs Generation Data'!$E$729:$E$1448,Calculations!$A64)</f>
        <v>2.3917923928095695E-2</v>
      </c>
      <c r="G64" s="91">
        <f>SUMIFS('ReEDs Generation Data'!L$729:L$1448,'ReEDs Generation Data'!$E$729:$E$1448,Calculations!$A64)</f>
        <v>2.0492894461010647E-2</v>
      </c>
      <c r="H64" s="91">
        <f>SUMIFS('ReEDs Generation Data'!M$729:M$1448,'ReEDs Generation Data'!$E$729:$E$1448,Calculations!$A64)</f>
        <v>2.0878230866137798E-2</v>
      </c>
      <c r="I64" s="91">
        <f>SUMIFS('ReEDs Generation Data'!N$729:N$1448,'ReEDs Generation Data'!$E$729:$E$1448,Calculations!$A64)</f>
        <v>2.1278879435795688E-2</v>
      </c>
      <c r="J64" s="91">
        <f>SUMIFS('ReEDs Generation Data'!O$729:O$1448,'ReEDs Generation Data'!$E$729:$E$1448,Calculations!$A64)</f>
        <v>2.1111453025691371E-2</v>
      </c>
      <c r="K64" s="91">
        <f>SUMIFS('ReEDs Generation Data'!P$729:P$1448,'ReEDs Generation Data'!$E$729:$E$1448,Calculations!$A64)</f>
        <v>2.0944652848977799E-2</v>
      </c>
      <c r="L64" s="91">
        <f>SUMIFS('ReEDs Generation Data'!Q$729:Q$1448,'ReEDs Generation Data'!$E$729:$E$1448,Calculations!$A64)</f>
        <v>2.1252558862232096E-2</v>
      </c>
      <c r="M64" s="91">
        <f>SUMIFS('ReEDs Generation Data'!R$729:R$1448,'ReEDs Generation Data'!$E$729:$E$1448,Calculations!$A64)</f>
        <v>2.1580662678878936E-2</v>
      </c>
    </row>
    <row r="65" spans="1:37" ht="15.75" customHeight="1">
      <c r="A65" s="111" t="s">
        <v>102</v>
      </c>
      <c r="B65" s="91">
        <f>SUMIFS('ReEDs Generation Data'!G$729:G$1448,'ReEDs Generation Data'!$E$729:$E$1448,Calculations!$A65)</f>
        <v>0.12222215277236183</v>
      </c>
      <c r="C65" s="91">
        <f>SUMIFS('ReEDs Generation Data'!H$729:H$1448,'ReEDs Generation Data'!$E$729:$E$1448,Calculations!$A65)</f>
        <v>0.14392709561881528</v>
      </c>
      <c r="D65" s="91">
        <f>SUMIFS('ReEDs Generation Data'!I$729:I$1448,'ReEDs Generation Data'!$E$729:$E$1448,Calculations!$A65)</f>
        <v>0.1286202021674224</v>
      </c>
      <c r="E65" s="91">
        <f>SUMIFS('ReEDs Generation Data'!J$729:J$1448,'ReEDs Generation Data'!$E$729:$E$1448,Calculations!$A65)</f>
        <v>0.11746511517414152</v>
      </c>
      <c r="F65" s="91">
        <f>SUMIFS('ReEDs Generation Data'!K$729:K$1448,'ReEDs Generation Data'!$E$729:$E$1448,Calculations!$A65)</f>
        <v>0.10117326956977782</v>
      </c>
      <c r="G65" s="91">
        <f>SUMIFS('ReEDs Generation Data'!L$729:L$1448,'ReEDs Generation Data'!$E$729:$E$1448,Calculations!$A65)</f>
        <v>8.9547385061025636E-2</v>
      </c>
      <c r="H65" s="91">
        <f>SUMIFS('ReEDs Generation Data'!M$729:M$1448,'ReEDs Generation Data'!$E$729:$E$1448,Calculations!$A65)</f>
        <v>9.3575481532311044E-2</v>
      </c>
      <c r="I65" s="91">
        <f>SUMIFS('ReEDs Generation Data'!N$729:N$1448,'ReEDs Generation Data'!$E$729:$E$1448,Calculations!$A65)</f>
        <v>9.7763643014566956E-2</v>
      </c>
      <c r="J65" s="91">
        <f>SUMIFS('ReEDs Generation Data'!O$729:O$1448,'ReEDs Generation Data'!$E$729:$E$1448,Calculations!$A65)</f>
        <v>9.958952280900063E-2</v>
      </c>
      <c r="K65" s="91">
        <f>SUMIFS('ReEDs Generation Data'!P$729:P$1448,'ReEDs Generation Data'!$E$729:$E$1448,Calculations!$A65)</f>
        <v>0.10140857317375215</v>
      </c>
      <c r="L65" s="91">
        <f>SUMIFS('ReEDs Generation Data'!Q$729:Q$1448,'ReEDs Generation Data'!$E$729:$E$1448,Calculations!$A65)</f>
        <v>0.10711928351136467</v>
      </c>
      <c r="M65" s="91">
        <f>SUMIFS('ReEDs Generation Data'!R$729:R$1448,'ReEDs Generation Data'!$E$729:$E$1448,Calculations!$A65)</f>
        <v>0.11320460103320107</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4.2173786020176171E-3</v>
      </c>
      <c r="C67" s="91">
        <f>SUMIFS('ReEDs Generation Data'!H$729:H$1448,'ReEDs Generation Data'!$E$729:$E$1448,Calculations!$A67)</f>
        <v>8.8380789989945044E-4</v>
      </c>
      <c r="D67" s="91">
        <f>SUMIFS('ReEDs Generation Data'!I$729:I$1448,'ReEDs Generation Data'!$E$729:$E$1448,Calculations!$A67)</f>
        <v>3.8096447313716226E-3</v>
      </c>
      <c r="E67" s="91">
        <f>SUMIFS('ReEDs Generation Data'!J$729:J$1448,'ReEDs Generation Data'!$E$729:$E$1448,Calculations!$A67)</f>
        <v>5.9418843322324695E-3</v>
      </c>
      <c r="F67" s="91">
        <f>SUMIFS('ReEDs Generation Data'!K$729:K$1448,'ReEDs Generation Data'!$E$729:$E$1448,Calculations!$A67)</f>
        <v>4.9488021218777175E-3</v>
      </c>
      <c r="G67" s="91">
        <f>SUMIFS('ReEDs Generation Data'!L$729:L$1448,'ReEDs Generation Data'!$E$729:$E$1448,Calculations!$A67)</f>
        <v>4.2401372249928435E-3</v>
      </c>
      <c r="H67" s="91">
        <f>SUMIFS('ReEDs Generation Data'!M$729:M$1448,'ReEDs Generation Data'!$E$729:$E$1448,Calculations!$A67)</f>
        <v>4.3227414488710095E-3</v>
      </c>
      <c r="I67" s="91">
        <f>SUMIFS('ReEDs Generation Data'!N$729:N$1448,'ReEDs Generation Data'!$E$729:$E$1448,Calculations!$A67)</f>
        <v>4.4086281278977856E-3</v>
      </c>
      <c r="J67" s="91">
        <f>SUMIFS('ReEDs Generation Data'!O$729:O$1448,'ReEDs Generation Data'!$E$729:$E$1448,Calculations!$A67)</f>
        <v>4.4003677732464032E-3</v>
      </c>
      <c r="K67" s="91">
        <f>SUMIFS('ReEDs Generation Data'!P$729:P$1448,'ReEDs Generation Data'!$E$729:$E$1448,Calculations!$A67)</f>
        <v>4.3921383152134164E-3</v>
      </c>
      <c r="L67" s="91">
        <f>SUMIFS('ReEDs Generation Data'!Q$729:Q$1448,'ReEDs Generation Data'!$E$729:$E$1448,Calculations!$A67)</f>
        <v>4.5316197225640882E-3</v>
      </c>
      <c r="M67" s="91">
        <f>SUMIFS('ReEDs Generation Data'!R$729:R$1448,'ReEDs Generation Data'!$E$729:$E$1448,Calculations!$A67)</f>
        <v>4.6802507337591519E-3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6.3641216622215724E-2</v>
      </c>
      <c r="C72" s="91">
        <f>SUMIFS('ReEDs Generation Data'!H$729:H$1448,'ReEDs Generation Data'!$E$729:$E$1448,Calculations!$A72)</f>
        <v>6.5739224468745236E-2</v>
      </c>
      <c r="D72" s="91">
        <f>SUMIFS('ReEDs Generation Data'!I$729:I$1448,'ReEDs Generation Data'!$E$729:$E$1448,Calculations!$A72)</f>
        <v>5.5424596064577641E-2</v>
      </c>
      <c r="E72" s="91">
        <f>SUMIFS('ReEDs Generation Data'!J$729:J$1448,'ReEDs Generation Data'!$E$729:$E$1448,Calculations!$A72)</f>
        <v>4.7907683667086191E-2</v>
      </c>
      <c r="F72" s="91">
        <f>SUMIFS('ReEDs Generation Data'!K$729:K$1448,'ReEDs Generation Data'!$E$729:$E$1448,Calculations!$A72)</f>
        <v>0.36836324100700901</v>
      </c>
      <c r="G72" s="91">
        <f>SUMIFS('ReEDs Generation Data'!L$729:L$1448,'ReEDs Generation Data'!$E$729:$E$1448,Calculations!$A72)</f>
        <v>0.59704078867686061</v>
      </c>
      <c r="H72" s="91">
        <f>SUMIFS('ReEDs Generation Data'!M$729:M$1448,'ReEDs Generation Data'!$E$729:$E$1448,Calculations!$A72)</f>
        <v>0.60867203746795207</v>
      </c>
      <c r="I72" s="91">
        <f>SUMIFS('ReEDs Generation Data'!N$729:N$1448,'ReEDs Generation Data'!$E$729:$E$1448,Calculations!$A72)</f>
        <v>0.62076547875582666</v>
      </c>
      <c r="J72" s="91">
        <f>SUMIFS('ReEDs Generation Data'!O$729:O$1448,'ReEDs Generation Data'!$E$729:$E$1448,Calculations!$A72)</f>
        <v>0.61959454169746908</v>
      </c>
      <c r="K72" s="91">
        <f>SUMIFS('ReEDs Generation Data'!P$729:P$1448,'ReEDs Generation Data'!$E$729:$E$1448,Calculations!$A72)</f>
        <v>0.61842798435366164</v>
      </c>
      <c r="L72" s="91">
        <f>SUMIFS('ReEDs Generation Data'!Q$729:Q$1448,'ReEDs Generation Data'!$E$729:$E$1448,Calculations!$A72)</f>
        <v>0.63806915771487771</v>
      </c>
      <c r="M72" s="91">
        <f>SUMIFS('ReEDs Generation Data'!R$729:R$1448,'ReEDs Generation Data'!$E$729:$E$1448,Calculations!$A72)</f>
        <v>0.65899873903459927</v>
      </c>
    </row>
    <row r="73" spans="1:37" ht="15.75" customHeight="1">
      <c r="A73" s="111" t="s">
        <v>129</v>
      </c>
      <c r="B73" s="91">
        <f>SUMIFS('ReEDs Generation Data'!G$729:G$1448,'ReEDs Generation Data'!$E$729:$E$1448,Calculations!$A73)</f>
        <v>0.11061820324292584</v>
      </c>
      <c r="C73" s="91">
        <f>SUMIFS('ReEDs Generation Data'!H$729:H$1448,'ReEDs Generation Data'!$E$729:$E$1448,Calculations!$A73)</f>
        <v>0.11263625309265224</v>
      </c>
      <c r="D73" s="91">
        <f>SUMIFS('ReEDs Generation Data'!I$729:I$1448,'ReEDs Generation Data'!$E$729:$E$1448,Calculations!$A73)</f>
        <v>9.4963958156702555E-2</v>
      </c>
      <c r="E73" s="91">
        <f>SUMIFS('ReEDs Generation Data'!J$729:J$1448,'ReEDs Generation Data'!$E$729:$E$1448,Calculations!$A73)</f>
        <v>8.2085055719219563E-2</v>
      </c>
      <c r="F73" s="91">
        <f>SUMIFS('ReEDs Generation Data'!K$729:K$1448,'ReEDs Generation Data'!$E$729:$E$1448,Calculations!$A73)</f>
        <v>6.8365972005567377E-2</v>
      </c>
      <c r="G73" s="91">
        <f>SUMIFS('ReEDs Generation Data'!L$729:L$1448,'ReEDs Generation Data'!$E$729:$E$1448,Calculations!$A73)</f>
        <v>5.8576014090786825E-2</v>
      </c>
      <c r="H73" s="91">
        <f>SUMIFS('ReEDs Generation Data'!M$729:M$1448,'ReEDs Generation Data'!$E$729:$E$1448,Calculations!$A73)</f>
        <v>5.9717162578464399E-2</v>
      </c>
      <c r="I73" s="91">
        <f>SUMIFS('ReEDs Generation Data'!N$729:N$1448,'ReEDs Generation Data'!$E$729:$E$1448,Calculations!$A73)</f>
        <v>6.0903657036999709E-2</v>
      </c>
      <c r="J73" s="91">
        <f>SUMIFS('ReEDs Generation Data'!O$729:O$1448,'ReEDs Generation Data'!$E$729:$E$1448,Calculations!$A73)</f>
        <v>6.0789543123987121E-2</v>
      </c>
      <c r="K73" s="91">
        <f>SUMIFS('ReEDs Generation Data'!P$729:P$1448,'ReEDs Generation Data'!$E$729:$E$1448,Calculations!$A73)</f>
        <v>6.0675856036961164E-2</v>
      </c>
      <c r="L73" s="91">
        <f>SUMIFS('ReEDs Generation Data'!Q$729:Q$1448,'ReEDs Generation Data'!$E$729:$E$1448,Calculations!$A73)</f>
        <v>6.2602742939162653E-2</v>
      </c>
      <c r="M73" s="91">
        <f>SUMIFS('ReEDs Generation Data'!R$729:R$1448,'ReEDs Generation Data'!$E$729:$E$1448,Calculations!$A73)</f>
        <v>6.4656028421239159E-2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Connecticut</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328162.59999999998</v>
      </c>
      <c r="C5" s="174">
        <f>SUMIFS(Cambium!C:C,Cambium!B:B,About!B2)</f>
        <v>328162.59999999998</v>
      </c>
      <c r="D5">
        <f>C5</f>
        <v>328162.59999999998</v>
      </c>
      <c r="E5">
        <f t="shared" ref="E5:AF5" si="0">D5</f>
        <v>328162.59999999998</v>
      </c>
      <c r="F5">
        <f t="shared" si="0"/>
        <v>328162.59999999998</v>
      </c>
      <c r="G5">
        <f t="shared" si="0"/>
        <v>328162.59999999998</v>
      </c>
      <c r="H5">
        <f t="shared" si="0"/>
        <v>328162.59999999998</v>
      </c>
      <c r="I5">
        <f t="shared" si="0"/>
        <v>328162.59999999998</v>
      </c>
      <c r="J5">
        <f t="shared" si="0"/>
        <v>328162.59999999998</v>
      </c>
      <c r="K5">
        <f t="shared" si="0"/>
        <v>328162.59999999998</v>
      </c>
      <c r="L5">
        <f t="shared" si="0"/>
        <v>328162.59999999998</v>
      </c>
      <c r="M5">
        <f t="shared" si="0"/>
        <v>328162.59999999998</v>
      </c>
      <c r="N5">
        <f t="shared" si="0"/>
        <v>328162.59999999998</v>
      </c>
      <c r="O5">
        <f t="shared" si="0"/>
        <v>328162.59999999998</v>
      </c>
      <c r="P5">
        <f t="shared" si="0"/>
        <v>328162.59999999998</v>
      </c>
      <c r="Q5">
        <f t="shared" si="0"/>
        <v>328162.59999999998</v>
      </c>
      <c r="R5">
        <f t="shared" si="0"/>
        <v>328162.59999999998</v>
      </c>
      <c r="S5">
        <f t="shared" si="0"/>
        <v>328162.59999999998</v>
      </c>
      <c r="T5">
        <f t="shared" si="0"/>
        <v>328162.59999999998</v>
      </c>
      <c r="U5">
        <f t="shared" si="0"/>
        <v>328162.59999999998</v>
      </c>
      <c r="V5">
        <f t="shared" si="0"/>
        <v>328162.59999999998</v>
      </c>
      <c r="W5">
        <f t="shared" si="0"/>
        <v>328162.59999999998</v>
      </c>
      <c r="X5">
        <f t="shared" si="0"/>
        <v>328162.59999999998</v>
      </c>
      <c r="Y5">
        <f t="shared" si="0"/>
        <v>328162.59999999998</v>
      </c>
      <c r="Z5">
        <f t="shared" si="0"/>
        <v>328162.59999999998</v>
      </c>
      <c r="AA5">
        <f t="shared" si="0"/>
        <v>328162.59999999998</v>
      </c>
      <c r="AB5">
        <f t="shared" si="0"/>
        <v>328162.59999999998</v>
      </c>
      <c r="AC5">
        <f t="shared" si="0"/>
        <v>328162.59999999998</v>
      </c>
      <c r="AD5">
        <f t="shared" si="0"/>
        <v>328162.59999999998</v>
      </c>
      <c r="AE5">
        <f t="shared" si="0"/>
        <v>328162.59999999998</v>
      </c>
      <c r="AF5">
        <f t="shared" si="0"/>
        <v>328162.59999999998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956.45444104467811</v>
      </c>
      <c r="C10">
        <f>D10</f>
        <v>956.45444104467811</v>
      </c>
      <c r="D10" s="170">
        <f>SUM(D$5*SUMIFS(C$39:C$48,$B$39:$B$48,$A10),D$6*IF($B$2=TRUE,SUMIFS($B$147:$B$162,$A$147:$A$162,$A10),SUMIFS(E$125:E$140,$A$125:$A$140,$A10)))</f>
        <v>956.45444104467811</v>
      </c>
      <c r="E10">
        <f t="shared" ref="E10:N10" si="2">SUM(E$5*SUMIFS(D$39:D$48,$B$39:$B$48,$A10),E$6*IF($B$2=TRUE,SUMIFS($B$147:$B$162,$A$147:$A$162,$A10),SUMIFS(F$125:F$140,$A$125:$A$140,$A10)))</f>
        <v>827.54015984578371</v>
      </c>
      <c r="F10">
        <f t="shared" si="2"/>
        <v>758.86939206734496</v>
      </c>
      <c r="G10">
        <f t="shared" si="2"/>
        <v>905.52201552017254</v>
      </c>
      <c r="H10">
        <f t="shared" si="2"/>
        <v>921.66861997925582</v>
      </c>
      <c r="I10">
        <f t="shared" si="2"/>
        <v>1129.709208119232</v>
      </c>
      <c r="J10">
        <f t="shared" si="2"/>
        <v>171.78139221989278</v>
      </c>
      <c r="K10">
        <f t="shared" si="2"/>
        <v>161.2142408735626</v>
      </c>
      <c r="L10">
        <f t="shared" si="2"/>
        <v>120.66388499052665</v>
      </c>
      <c r="M10">
        <f t="shared" si="2"/>
        <v>120.66388499052665</v>
      </c>
      <c r="N10">
        <f t="shared" si="2"/>
        <v>120.66388499052665</v>
      </c>
      <c r="O10">
        <f t="shared" ref="O10:AE10" si="3">SUM(O$5*SUMIFS(N$39:N$48,$B$39:$B$48,$A10),O$6*IF($B$2=TRUE,SUMIFS($B$147:$B$162,$A$147:$A$162,$A10),SUMIFS(P$125:P$140,$A$125:$A$140,$A10)))</f>
        <v>120.66388499052665</v>
      </c>
      <c r="P10">
        <f t="shared" si="3"/>
        <v>120.66388499052665</v>
      </c>
      <c r="Q10">
        <f t="shared" si="3"/>
        <v>120.66388499052665</v>
      </c>
      <c r="R10">
        <f t="shared" si="3"/>
        <v>120.66388499052665</v>
      </c>
      <c r="S10">
        <f t="shared" si="3"/>
        <v>120.66388499052665</v>
      </c>
      <c r="T10">
        <f t="shared" si="3"/>
        <v>120.66388499052665</v>
      </c>
      <c r="U10">
        <f t="shared" si="3"/>
        <v>120.66388499052665</v>
      </c>
      <c r="V10">
        <f t="shared" si="3"/>
        <v>120.66388499052665</v>
      </c>
      <c r="W10">
        <f t="shared" si="3"/>
        <v>120.66388499052665</v>
      </c>
      <c r="X10">
        <f t="shared" si="3"/>
        <v>120.66388499052665</v>
      </c>
      <c r="Y10">
        <f t="shared" si="3"/>
        <v>120.66388499052665</v>
      </c>
      <c r="Z10">
        <f t="shared" si="3"/>
        <v>120.66388499052665</v>
      </c>
      <c r="AA10">
        <f t="shared" si="3"/>
        <v>120.66388499052665</v>
      </c>
      <c r="AB10">
        <f t="shared" si="3"/>
        <v>120.66388499052665</v>
      </c>
      <c r="AC10">
        <f t="shared" si="3"/>
        <v>120.66388499052665</v>
      </c>
      <c r="AD10">
        <f t="shared" si="3"/>
        <v>120.66388499052665</v>
      </c>
      <c r="AE10">
        <f t="shared" si="3"/>
        <v>120.66388499052665</v>
      </c>
      <c r="AF10">
        <f>SUM(AF$5*SUMIFS(AE$39:AE$48,$B$39:$B$48,$A10),AF$6*IF($B$2=TRUE,SUMIFS($B$147:$B$162,$A$147:$A$162,$A10),SUMIFS(AG$125:AG$140,$A$125:$A$140,$A10)))</f>
        <v>120.66388499052665</v>
      </c>
    </row>
    <row r="11" spans="1:32">
      <c r="A11" s="100" t="s">
        <v>347</v>
      </c>
      <c r="B11">
        <f t="shared" ref="B11:B33" si="4">D11</f>
        <v>213393.20824275329</v>
      </c>
      <c r="C11">
        <f t="shared" ref="C11:C33" si="5">D11</f>
        <v>213393.20824275329</v>
      </c>
      <c r="D11" s="170">
        <f t="shared" ref="D11:D33" si="6">SUM(D$5*SUMIFS(C$39:C$48,$B$39:$B$48,$A11),D$6*IF($B$2=TRUE,SUMIFS($B$147:$B$162,$A$147:$A$162,$A11),SUMIFS(E$125:E$140,$A$125:$A$140,$A11)))</f>
        <v>213393.20824275329</v>
      </c>
      <c r="E11">
        <f t="shared" ref="E11:N11" si="7">SUM(E$5*SUMIFS(D$39:D$48,$B$39:$B$48,$A11),E$6*IF($B$2=TRUE,SUMIFS($B$147:$B$162,$A$147:$A$162,$A11),SUMIFS(F$125:F$140,$A$125:$A$140,$A11)))</f>
        <v>167336.84430081944</v>
      </c>
      <c r="F11">
        <f t="shared" si="7"/>
        <v>142300.96967975528</v>
      </c>
      <c r="G11">
        <f t="shared" si="7"/>
        <v>122472.52043191816</v>
      </c>
      <c r="H11">
        <f t="shared" si="7"/>
        <v>108290.99367395641</v>
      </c>
      <c r="I11">
        <f t="shared" si="7"/>
        <v>92903.527754166178</v>
      </c>
      <c r="J11">
        <f t="shared" si="7"/>
        <v>84089.239668708746</v>
      </c>
      <c r="K11">
        <f t="shared" si="7"/>
        <v>77243.372150035997</v>
      </c>
      <c r="L11">
        <f t="shared" si="7"/>
        <v>55748.553997697185</v>
      </c>
      <c r="M11">
        <f t="shared" si="7"/>
        <v>55748.553997697185</v>
      </c>
      <c r="N11">
        <f t="shared" si="7"/>
        <v>55748.553997697185</v>
      </c>
      <c r="O11">
        <f t="shared" ref="O11:AF11" si="8">SUM(O$5*SUMIFS(N$39:N$48,$B$39:$B$48,$A11),O$6*IF($B$2=TRUE,SUMIFS($B$147:$B$162,$A$147:$A$162,$A11),SUMIFS(P$125:P$140,$A$125:$A$140,$A11)))</f>
        <v>55748.553997697185</v>
      </c>
      <c r="P11">
        <f t="shared" si="8"/>
        <v>55748.553997697185</v>
      </c>
      <c r="Q11">
        <f t="shared" si="8"/>
        <v>55748.553997697185</v>
      </c>
      <c r="R11">
        <f t="shared" si="8"/>
        <v>55748.553997697185</v>
      </c>
      <c r="S11">
        <f t="shared" si="8"/>
        <v>55748.553997697185</v>
      </c>
      <c r="T11">
        <f t="shared" si="8"/>
        <v>55748.553997697185</v>
      </c>
      <c r="U11">
        <f t="shared" si="8"/>
        <v>55748.553997697185</v>
      </c>
      <c r="V11">
        <f t="shared" si="8"/>
        <v>55748.553997697185</v>
      </c>
      <c r="W11">
        <f t="shared" si="8"/>
        <v>55748.553997697185</v>
      </c>
      <c r="X11">
        <f t="shared" si="8"/>
        <v>55748.553997697185</v>
      </c>
      <c r="Y11">
        <f t="shared" si="8"/>
        <v>55748.553997697185</v>
      </c>
      <c r="Z11">
        <f t="shared" si="8"/>
        <v>55748.553997697185</v>
      </c>
      <c r="AA11">
        <f t="shared" si="8"/>
        <v>55748.553997697185</v>
      </c>
      <c r="AB11">
        <f t="shared" si="8"/>
        <v>55748.553997697185</v>
      </c>
      <c r="AC11">
        <f t="shared" si="8"/>
        <v>55748.553997697185</v>
      </c>
      <c r="AD11">
        <f t="shared" si="8"/>
        <v>55748.553997697185</v>
      </c>
      <c r="AE11">
        <f t="shared" si="8"/>
        <v>55748.553997697185</v>
      </c>
      <c r="AF11">
        <f t="shared" si="8"/>
        <v>55748.553997697185</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24024.507288792669</v>
      </c>
      <c r="C13">
        <f t="shared" si="5"/>
        <v>24024.507288792669</v>
      </c>
      <c r="D13" s="170">
        <f t="shared" si="6"/>
        <v>24024.507288792669</v>
      </c>
      <c r="E13">
        <f t="shared" ref="E13:N13" si="11">SUM(E$5*SUMIFS(D$39:D$48,$B$39:$B$48,$A13),E$6*IF($B$2=TRUE,SUMIFS($B$147:$B$162,$A$147:$A$162,$A13),SUMIFS(F$125:F$140,$A$125:$A$140,$A13)))</f>
        <v>23906.825179842122</v>
      </c>
      <c r="F13">
        <f t="shared" si="11"/>
        <v>23403.763988855775</v>
      </c>
      <c r="G13">
        <f t="shared" si="11"/>
        <v>22464.794662008691</v>
      </c>
      <c r="H13">
        <f t="shared" si="11"/>
        <v>21752.631588384917</v>
      </c>
      <c r="I13">
        <f t="shared" si="11"/>
        <v>21078.330533121392</v>
      </c>
      <c r="J13">
        <f t="shared" si="11"/>
        <v>20934.706618737629</v>
      </c>
      <c r="K13">
        <f t="shared" si="11"/>
        <v>20432.800988505041</v>
      </c>
      <c r="L13">
        <f t="shared" si="11"/>
        <v>19507.372068985645</v>
      </c>
      <c r="M13">
        <f t="shared" si="11"/>
        <v>19507.372068985645</v>
      </c>
      <c r="N13">
        <f t="shared" si="11"/>
        <v>19507.372068985645</v>
      </c>
      <c r="O13">
        <f t="shared" ref="O13:AF13" si="12">SUM(O$5*SUMIFS(N$39:N$48,$B$39:$B$48,$A13),O$6*IF($B$2=TRUE,SUMIFS($B$147:$B$162,$A$147:$A$162,$A13),SUMIFS(P$125:P$140,$A$125:$A$140,$A13)))</f>
        <v>19507.372068985645</v>
      </c>
      <c r="P13">
        <f t="shared" si="12"/>
        <v>19507.372068985645</v>
      </c>
      <c r="Q13">
        <f t="shared" si="12"/>
        <v>19507.372068985645</v>
      </c>
      <c r="R13">
        <f t="shared" si="12"/>
        <v>19507.372068985645</v>
      </c>
      <c r="S13">
        <f t="shared" si="12"/>
        <v>19507.372068985645</v>
      </c>
      <c r="T13">
        <f t="shared" si="12"/>
        <v>19507.372068985645</v>
      </c>
      <c r="U13">
        <f t="shared" si="12"/>
        <v>19507.372068985645</v>
      </c>
      <c r="V13">
        <f t="shared" si="12"/>
        <v>19507.372068985645</v>
      </c>
      <c r="W13">
        <f t="shared" si="12"/>
        <v>19507.372068985645</v>
      </c>
      <c r="X13">
        <f t="shared" si="12"/>
        <v>19507.372068985645</v>
      </c>
      <c r="Y13">
        <f t="shared" si="12"/>
        <v>19507.372068985645</v>
      </c>
      <c r="Z13">
        <f t="shared" si="12"/>
        <v>19507.372068985645</v>
      </c>
      <c r="AA13">
        <f t="shared" si="12"/>
        <v>19507.372068985645</v>
      </c>
      <c r="AB13">
        <f t="shared" si="12"/>
        <v>19507.372068985645</v>
      </c>
      <c r="AC13">
        <f t="shared" si="12"/>
        <v>19507.372068985645</v>
      </c>
      <c r="AD13">
        <f t="shared" si="12"/>
        <v>19507.372068985645</v>
      </c>
      <c r="AE13">
        <f t="shared" si="12"/>
        <v>19507.372068985645</v>
      </c>
      <c r="AF13">
        <f t="shared" si="12"/>
        <v>19507.372068985645</v>
      </c>
    </row>
    <row r="14" spans="1:32">
      <c r="A14" s="100" t="s">
        <v>101</v>
      </c>
      <c r="B14">
        <f t="shared" si="4"/>
        <v>30479.154514353242</v>
      </c>
      <c r="C14">
        <f t="shared" si="5"/>
        <v>30479.154514353242</v>
      </c>
      <c r="D14" s="170">
        <f t="shared" si="6"/>
        <v>30479.154514353242</v>
      </c>
      <c r="E14">
        <f t="shared" ref="E14:N14" si="13">SUM(E$5*SUMIFS(D$39:D$48,$B$39:$B$48,$A14),E$6*IF($B$2=TRUE,SUMIFS($B$147:$B$162,$A$147:$A$162,$A14),SUMIFS(F$125:F$140,$A$125:$A$140,$A14)))</f>
        <v>32973.976882641415</v>
      </c>
      <c r="F14">
        <f t="shared" si="13"/>
        <v>32070.713352017396</v>
      </c>
      <c r="G14">
        <f t="shared" si="13"/>
        <v>31347.390162509502</v>
      </c>
      <c r="H14">
        <f t="shared" si="13"/>
        <v>29766.830038964308</v>
      </c>
      <c r="I14">
        <f t="shared" si="13"/>
        <v>27821.774127994293</v>
      </c>
      <c r="J14">
        <f t="shared" si="13"/>
        <v>27658.193457496222</v>
      </c>
      <c r="K14">
        <f t="shared" si="13"/>
        <v>27340.090095777487</v>
      </c>
      <c r="L14">
        <f t="shared" si="13"/>
        <v>26211.568086428135</v>
      </c>
      <c r="M14">
        <f t="shared" si="13"/>
        <v>26211.568086428135</v>
      </c>
      <c r="N14">
        <f t="shared" si="13"/>
        <v>26211.568086428135</v>
      </c>
      <c r="O14">
        <f t="shared" ref="O14:AF14" si="14">SUM(O$5*SUMIFS(N$39:N$48,$B$39:$B$48,$A14),O$6*IF($B$2=TRUE,SUMIFS($B$147:$B$162,$A$147:$A$162,$A14),SUMIFS(P$125:P$140,$A$125:$A$140,$A14)))</f>
        <v>26211.568086428135</v>
      </c>
      <c r="P14">
        <f t="shared" si="14"/>
        <v>26211.568086428135</v>
      </c>
      <c r="Q14">
        <f t="shared" si="14"/>
        <v>26211.568086428135</v>
      </c>
      <c r="R14">
        <f t="shared" si="14"/>
        <v>26211.568086428135</v>
      </c>
      <c r="S14">
        <f t="shared" si="14"/>
        <v>26211.568086428135</v>
      </c>
      <c r="T14">
        <f t="shared" si="14"/>
        <v>26211.568086428135</v>
      </c>
      <c r="U14">
        <f t="shared" si="14"/>
        <v>26211.568086428135</v>
      </c>
      <c r="V14">
        <f t="shared" si="14"/>
        <v>26211.568086428135</v>
      </c>
      <c r="W14">
        <f t="shared" si="14"/>
        <v>26211.568086428135</v>
      </c>
      <c r="X14">
        <f t="shared" si="14"/>
        <v>26211.568086428135</v>
      </c>
      <c r="Y14">
        <f t="shared" si="14"/>
        <v>26211.568086428135</v>
      </c>
      <c r="Z14">
        <f t="shared" si="14"/>
        <v>26211.568086428135</v>
      </c>
      <c r="AA14">
        <f t="shared" si="14"/>
        <v>26211.568086428135</v>
      </c>
      <c r="AB14">
        <f t="shared" si="14"/>
        <v>26211.568086428135</v>
      </c>
      <c r="AC14">
        <f t="shared" si="14"/>
        <v>26211.568086428135</v>
      </c>
      <c r="AD14">
        <f t="shared" si="14"/>
        <v>26211.568086428135</v>
      </c>
      <c r="AE14">
        <f t="shared" si="14"/>
        <v>26211.568086428135</v>
      </c>
      <c r="AF14">
        <f t="shared" si="14"/>
        <v>26211.568086428135</v>
      </c>
    </row>
    <row r="15" spans="1:32">
      <c r="A15" s="100" t="s">
        <v>100</v>
      </c>
      <c r="B15">
        <f t="shared" si="4"/>
        <v>7472.4969246919081</v>
      </c>
      <c r="C15">
        <f t="shared" si="5"/>
        <v>7472.4969246919081</v>
      </c>
      <c r="D15" s="170">
        <f t="shared" si="6"/>
        <v>7472.4969246919081</v>
      </c>
      <c r="E15">
        <f t="shared" ref="E15:N15" si="15">SUM(E$5*SUMIFS(D$39:D$48,$B$39:$B$48,$A15),E$6*IF($B$2=TRUE,SUMIFS($B$147:$B$162,$A$147:$A$162,$A15),SUMIFS(F$125:F$140,$A$125:$A$140,$A15)))</f>
        <v>9308.0280117695893</v>
      </c>
      <c r="F15">
        <f t="shared" si="15"/>
        <v>11254.497246719684</v>
      </c>
      <c r="G15">
        <f t="shared" si="15"/>
        <v>13270.009610738161</v>
      </c>
      <c r="H15">
        <f t="shared" si="15"/>
        <v>12760.007407524821</v>
      </c>
      <c r="I15">
        <f t="shared" si="15"/>
        <v>13171.214686553609</v>
      </c>
      <c r="J15">
        <f t="shared" si="15"/>
        <v>13117.907981960583</v>
      </c>
      <c r="K15">
        <f t="shared" si="15"/>
        <v>15826.067258826051</v>
      </c>
      <c r="L15">
        <f t="shared" si="15"/>
        <v>18418.71585707512</v>
      </c>
      <c r="M15">
        <f t="shared" si="15"/>
        <v>18418.71585707512</v>
      </c>
      <c r="N15">
        <f t="shared" si="15"/>
        <v>18418.71585707512</v>
      </c>
      <c r="O15">
        <f t="shared" ref="O15:AF15" si="16">SUM(O$5*SUMIFS(N$39:N$48,$B$39:$B$48,$A15),O$6*IF($B$2=TRUE,SUMIFS($B$147:$B$162,$A$147:$A$162,$A15),SUMIFS(P$125:P$140,$A$125:$A$140,$A15)))</f>
        <v>18418.71585707512</v>
      </c>
      <c r="P15">
        <f t="shared" si="16"/>
        <v>18418.71585707512</v>
      </c>
      <c r="Q15">
        <f t="shared" si="16"/>
        <v>18418.71585707512</v>
      </c>
      <c r="R15">
        <f t="shared" si="16"/>
        <v>18418.71585707512</v>
      </c>
      <c r="S15">
        <f t="shared" si="16"/>
        <v>18418.71585707512</v>
      </c>
      <c r="T15">
        <f t="shared" si="16"/>
        <v>18418.71585707512</v>
      </c>
      <c r="U15">
        <f t="shared" si="16"/>
        <v>18418.71585707512</v>
      </c>
      <c r="V15">
        <f t="shared" si="16"/>
        <v>18418.71585707512</v>
      </c>
      <c r="W15">
        <f t="shared" si="16"/>
        <v>18418.71585707512</v>
      </c>
      <c r="X15">
        <f t="shared" si="16"/>
        <v>18418.71585707512</v>
      </c>
      <c r="Y15">
        <f t="shared" si="16"/>
        <v>18418.71585707512</v>
      </c>
      <c r="Z15">
        <f t="shared" si="16"/>
        <v>18418.71585707512</v>
      </c>
      <c r="AA15">
        <f t="shared" si="16"/>
        <v>18418.71585707512</v>
      </c>
      <c r="AB15">
        <f t="shared" si="16"/>
        <v>18418.71585707512</v>
      </c>
      <c r="AC15">
        <f t="shared" si="16"/>
        <v>18418.71585707512</v>
      </c>
      <c r="AD15">
        <f t="shared" si="16"/>
        <v>18418.71585707512</v>
      </c>
      <c r="AE15">
        <f t="shared" si="16"/>
        <v>18418.71585707512</v>
      </c>
      <c r="AF15">
        <f t="shared" si="16"/>
        <v>18418.71585707512</v>
      </c>
    </row>
    <row r="16" spans="1:32">
      <c r="A16" s="100" t="s">
        <v>102</v>
      </c>
      <c r="B16">
        <f t="shared" si="4"/>
        <v>22979.829495218921</v>
      </c>
      <c r="C16">
        <f t="shared" si="5"/>
        <v>22979.829495218921</v>
      </c>
      <c r="D16" s="170">
        <f t="shared" si="6"/>
        <v>22979.829495218921</v>
      </c>
      <c r="E16">
        <f t="shared" ref="E16:N16" si="17">SUM(E$5*SUMIFS(D$39:D$48,$B$39:$B$48,$A16),E$6*IF($B$2=TRUE,SUMIFS($B$147:$B$162,$A$147:$A$162,$A16),SUMIFS(F$125:F$140,$A$125:$A$140,$A16)))</f>
        <v>37961.011131213549</v>
      </c>
      <c r="F16">
        <f t="shared" si="17"/>
        <v>27567.75197698316</v>
      </c>
      <c r="G16">
        <f t="shared" si="17"/>
        <v>22894.309694687898</v>
      </c>
      <c r="H16">
        <f t="shared" si="17"/>
        <v>21187.179050639174</v>
      </c>
      <c r="I16">
        <f t="shared" si="17"/>
        <v>18282.475971758831</v>
      </c>
      <c r="J16">
        <f t="shared" si="17"/>
        <v>18316.205663751392</v>
      </c>
      <c r="K16">
        <f t="shared" si="17"/>
        <v>21102.759998123631</v>
      </c>
      <c r="L16">
        <f t="shared" si="17"/>
        <v>23714.929777719619</v>
      </c>
      <c r="M16">
        <f t="shared" si="17"/>
        <v>23714.929777719619</v>
      </c>
      <c r="N16">
        <f t="shared" si="17"/>
        <v>23714.929777719619</v>
      </c>
      <c r="O16">
        <f t="shared" ref="O16:AF16" si="18">SUM(O$5*SUMIFS(N$39:N$48,$B$39:$B$48,$A16),O$6*IF($B$2=TRUE,SUMIFS($B$147:$B$162,$A$147:$A$162,$A16),SUMIFS(P$125:P$140,$A$125:$A$140,$A16)))</f>
        <v>23714.929777719619</v>
      </c>
      <c r="P16">
        <f t="shared" si="18"/>
        <v>23714.929777719619</v>
      </c>
      <c r="Q16">
        <f t="shared" si="18"/>
        <v>23714.929777719619</v>
      </c>
      <c r="R16">
        <f t="shared" si="18"/>
        <v>23714.929777719619</v>
      </c>
      <c r="S16">
        <f t="shared" si="18"/>
        <v>23714.929777719619</v>
      </c>
      <c r="T16">
        <f t="shared" si="18"/>
        <v>23714.929777719619</v>
      </c>
      <c r="U16">
        <f t="shared" si="18"/>
        <v>23714.929777719619</v>
      </c>
      <c r="V16">
        <f t="shared" si="18"/>
        <v>23714.929777719619</v>
      </c>
      <c r="W16">
        <f t="shared" si="18"/>
        <v>23714.929777719619</v>
      </c>
      <c r="X16">
        <f t="shared" si="18"/>
        <v>23714.929777719619</v>
      </c>
      <c r="Y16">
        <f t="shared" si="18"/>
        <v>23714.929777719619</v>
      </c>
      <c r="Z16">
        <f t="shared" si="18"/>
        <v>23714.929777719619</v>
      </c>
      <c r="AA16">
        <f t="shared" si="18"/>
        <v>23714.929777719619</v>
      </c>
      <c r="AB16">
        <f t="shared" si="18"/>
        <v>23714.929777719619</v>
      </c>
      <c r="AC16">
        <f t="shared" si="18"/>
        <v>23714.929777719619</v>
      </c>
      <c r="AD16">
        <f t="shared" si="18"/>
        <v>23714.929777719619</v>
      </c>
      <c r="AE16">
        <f t="shared" si="18"/>
        <v>23714.929777719619</v>
      </c>
      <c r="AF16">
        <f t="shared" si="18"/>
        <v>23714.929777719619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12881.527543413962</v>
      </c>
      <c r="C18">
        <f t="shared" si="5"/>
        <v>12881.527543413962</v>
      </c>
      <c r="D18" s="170">
        <f t="shared" si="6"/>
        <v>12881.527543413962</v>
      </c>
      <c r="E18">
        <f t="shared" ref="E18:N18" si="21">SUM(E$5*SUMIFS(D$39:D$48,$B$39:$B$48,$A18),E$6*IF($B$2=TRUE,SUMIFS($B$147:$B$162,$A$147:$A$162,$A18),SUMIFS(F$125:F$140,$A$125:$A$140,$A18)))</f>
        <v>18971.226905193023</v>
      </c>
      <c r="F18">
        <f t="shared" si="21"/>
        <v>14429.986463692905</v>
      </c>
      <c r="G18">
        <f t="shared" si="21"/>
        <v>12665.062038706412</v>
      </c>
      <c r="H18">
        <f t="shared" si="21"/>
        <v>11543.298193463846</v>
      </c>
      <c r="I18">
        <f t="shared" si="21"/>
        <v>9523.5001283039783</v>
      </c>
      <c r="J18">
        <f t="shared" si="21"/>
        <v>9425.6119852958927</v>
      </c>
      <c r="K18">
        <f t="shared" si="21"/>
        <v>9595.5413615451707</v>
      </c>
      <c r="L18">
        <f t="shared" si="21"/>
        <v>9461.4132638270803</v>
      </c>
      <c r="M18">
        <f t="shared" si="21"/>
        <v>9461.4132638270803</v>
      </c>
      <c r="N18">
        <f t="shared" si="21"/>
        <v>9461.4132638270803</v>
      </c>
      <c r="O18">
        <f t="shared" ref="O18:AF18" si="22">SUM(O$5*SUMIFS(N$39:N$48,$B$39:$B$48,$A18),O$6*IF($B$2=TRUE,SUMIFS($B$147:$B$162,$A$147:$A$162,$A18),SUMIFS(P$125:P$140,$A$125:$A$140,$A18)))</f>
        <v>9461.4132638270803</v>
      </c>
      <c r="P18">
        <f t="shared" si="22"/>
        <v>9461.4132638270803</v>
      </c>
      <c r="Q18">
        <f t="shared" si="22"/>
        <v>9461.4132638270803</v>
      </c>
      <c r="R18">
        <f t="shared" si="22"/>
        <v>9461.4132638270803</v>
      </c>
      <c r="S18">
        <f t="shared" si="22"/>
        <v>9461.4132638270803</v>
      </c>
      <c r="T18">
        <f t="shared" si="22"/>
        <v>9461.4132638270803</v>
      </c>
      <c r="U18">
        <f t="shared" si="22"/>
        <v>9461.4132638270803</v>
      </c>
      <c r="V18">
        <f t="shared" si="22"/>
        <v>9461.4132638270803</v>
      </c>
      <c r="W18">
        <f t="shared" si="22"/>
        <v>9461.4132638270803</v>
      </c>
      <c r="X18">
        <f t="shared" si="22"/>
        <v>9461.4132638270803</v>
      </c>
      <c r="Y18">
        <f t="shared" si="22"/>
        <v>9461.4132638270803</v>
      </c>
      <c r="Z18">
        <f t="shared" si="22"/>
        <v>9461.4132638270803</v>
      </c>
      <c r="AA18">
        <f t="shared" si="22"/>
        <v>9461.4132638270803</v>
      </c>
      <c r="AB18">
        <f t="shared" si="22"/>
        <v>9461.4132638270803</v>
      </c>
      <c r="AC18">
        <f t="shared" si="22"/>
        <v>9461.4132638270803</v>
      </c>
      <c r="AD18">
        <f t="shared" si="22"/>
        <v>9461.4132638270803</v>
      </c>
      <c r="AE18">
        <f t="shared" si="22"/>
        <v>9461.4132638270803</v>
      </c>
      <c r="AF18">
        <f t="shared" si="22"/>
        <v>9461.4132638270803</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13738.744264338762</v>
      </c>
      <c r="C20">
        <f t="shared" si="5"/>
        <v>13738.744264338762</v>
      </c>
      <c r="D20" s="170">
        <f t="shared" si="6"/>
        <v>13738.744264338762</v>
      </c>
      <c r="E20">
        <f t="shared" ref="E20:N20" si="25">SUM(E$5*SUMIFS(D$39:D$48,$B$39:$B$48,$A20),E$6*IF($B$2=TRUE,SUMIFS($B$147:$B$162,$A$147:$A$162,$A20),SUMIFS(F$125:F$140,$A$125:$A$140,$A20)))</f>
        <v>22280.566614838233</v>
      </c>
      <c r="F20">
        <f t="shared" si="25"/>
        <v>14242.141947643007</v>
      </c>
      <c r="G20">
        <f t="shared" si="25"/>
        <v>13060.389226593852</v>
      </c>
      <c r="H20">
        <f t="shared" si="25"/>
        <v>11886.701003631852</v>
      </c>
      <c r="I20">
        <f t="shared" si="25"/>
        <v>9995.9315758245903</v>
      </c>
      <c r="J20">
        <f t="shared" si="25"/>
        <v>10028.355087664175</v>
      </c>
      <c r="K20">
        <f t="shared" si="25"/>
        <v>9934.7841660557697</v>
      </c>
      <c r="L20">
        <f t="shared" si="25"/>
        <v>8161.4782184069836</v>
      </c>
      <c r="M20">
        <f t="shared" si="25"/>
        <v>8161.4782184069836</v>
      </c>
      <c r="N20">
        <f t="shared" si="25"/>
        <v>8161.4782184069836</v>
      </c>
      <c r="O20">
        <f t="shared" ref="O20:AF20" si="26">SUM(O$5*SUMIFS(N$39:N$48,$B$39:$B$48,$A20),O$6*IF($B$2=TRUE,SUMIFS($B$147:$B$162,$A$147:$A$162,$A20),SUMIFS(P$125:P$140,$A$125:$A$140,$A20)))</f>
        <v>8161.4782184069836</v>
      </c>
      <c r="P20">
        <f t="shared" si="26"/>
        <v>8161.4782184069836</v>
      </c>
      <c r="Q20">
        <f t="shared" si="26"/>
        <v>8161.4782184069836</v>
      </c>
      <c r="R20">
        <f t="shared" si="26"/>
        <v>8161.4782184069836</v>
      </c>
      <c r="S20">
        <f t="shared" si="26"/>
        <v>8161.4782184069836</v>
      </c>
      <c r="T20">
        <f t="shared" si="26"/>
        <v>8161.4782184069836</v>
      </c>
      <c r="U20">
        <f t="shared" si="26"/>
        <v>8161.4782184069836</v>
      </c>
      <c r="V20">
        <f t="shared" si="26"/>
        <v>8161.4782184069836</v>
      </c>
      <c r="W20">
        <f t="shared" si="26"/>
        <v>8161.4782184069836</v>
      </c>
      <c r="X20">
        <f t="shared" si="26"/>
        <v>8161.4782184069836</v>
      </c>
      <c r="Y20">
        <f t="shared" si="26"/>
        <v>8161.4782184069836</v>
      </c>
      <c r="Z20">
        <f t="shared" si="26"/>
        <v>8161.4782184069836</v>
      </c>
      <c r="AA20">
        <f t="shared" si="26"/>
        <v>8161.4782184069836</v>
      </c>
      <c r="AB20">
        <f t="shared" si="26"/>
        <v>8161.4782184069836</v>
      </c>
      <c r="AC20">
        <f t="shared" si="26"/>
        <v>8161.4782184069836</v>
      </c>
      <c r="AD20">
        <f t="shared" si="26"/>
        <v>8161.4782184069836</v>
      </c>
      <c r="AE20">
        <f t="shared" si="26"/>
        <v>8161.4782184069836</v>
      </c>
      <c r="AF20">
        <f t="shared" si="26"/>
        <v>8161.4782184069836</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2236.6772853925154</v>
      </c>
      <c r="C23">
        <f t="shared" si="5"/>
        <v>2236.6772853925154</v>
      </c>
      <c r="D23" s="170">
        <f t="shared" si="6"/>
        <v>2236.6772853925154</v>
      </c>
      <c r="E23">
        <f t="shared" ref="E23:N23" si="31">SUM(E$5*SUMIFS(D$39:D$48,$B$39:$B$48,$A23),E$6*IF($B$2=TRUE,SUMIFS($B$147:$B$162,$A$147:$A$162,$A23),SUMIFS(F$125:F$140,$A$125:$A$140,$A23)))</f>
        <v>14596.580813836792</v>
      </c>
      <c r="F23">
        <f t="shared" si="31"/>
        <v>62133.905952265399</v>
      </c>
      <c r="G23">
        <f t="shared" si="31"/>
        <v>89082.602157317102</v>
      </c>
      <c r="H23">
        <f t="shared" si="31"/>
        <v>110053.29042345537</v>
      </c>
      <c r="I23">
        <f t="shared" si="31"/>
        <v>134256.13601415785</v>
      </c>
      <c r="J23">
        <f t="shared" si="31"/>
        <v>144420.59814416541</v>
      </c>
      <c r="K23">
        <f t="shared" si="31"/>
        <v>146525.96974025722</v>
      </c>
      <c r="L23">
        <f t="shared" si="31"/>
        <v>166817.90484486966</v>
      </c>
      <c r="M23">
        <f t="shared" si="31"/>
        <v>166817.90484486966</v>
      </c>
      <c r="N23">
        <f t="shared" si="31"/>
        <v>166817.90484486966</v>
      </c>
      <c r="O23">
        <f t="shared" ref="O23:AF23" si="32">SUM(O$5*SUMIFS(N$39:N$48,$B$39:$B$48,$A23),O$6*IF($B$2=TRUE,SUMIFS($B$147:$B$162,$A$147:$A$162,$A23),SUMIFS(P$125:P$140,$A$125:$A$140,$A23)))</f>
        <v>166817.90484486966</v>
      </c>
      <c r="P23">
        <f t="shared" si="32"/>
        <v>166817.90484486966</v>
      </c>
      <c r="Q23">
        <f t="shared" si="32"/>
        <v>166817.90484486966</v>
      </c>
      <c r="R23">
        <f t="shared" si="32"/>
        <v>166817.90484486966</v>
      </c>
      <c r="S23">
        <f t="shared" si="32"/>
        <v>166817.90484486966</v>
      </c>
      <c r="T23">
        <f t="shared" si="32"/>
        <v>166817.90484486966</v>
      </c>
      <c r="U23">
        <f t="shared" si="32"/>
        <v>166817.90484486966</v>
      </c>
      <c r="V23">
        <f t="shared" si="32"/>
        <v>166817.90484486966</v>
      </c>
      <c r="W23">
        <f t="shared" si="32"/>
        <v>166817.90484486966</v>
      </c>
      <c r="X23">
        <f t="shared" si="32"/>
        <v>166817.90484486966</v>
      </c>
      <c r="Y23">
        <f t="shared" si="32"/>
        <v>166817.90484486966</v>
      </c>
      <c r="Z23">
        <f t="shared" si="32"/>
        <v>166817.90484486966</v>
      </c>
      <c r="AA23">
        <f t="shared" si="32"/>
        <v>166817.90484486966</v>
      </c>
      <c r="AB23">
        <f t="shared" si="32"/>
        <v>166817.90484486966</v>
      </c>
      <c r="AC23">
        <f t="shared" si="32"/>
        <v>166817.90484486966</v>
      </c>
      <c r="AD23">
        <f t="shared" si="32"/>
        <v>166817.90484486966</v>
      </c>
      <c r="AE23">
        <f t="shared" si="32"/>
        <v>166817.90484486966</v>
      </c>
      <c r="AF23">
        <f t="shared" si="32"/>
        <v>166817.90484486966</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3.9253490627554642E-2</v>
      </c>
      <c r="D39">
        <f>SUMPRODUCT(P$57:P$106,$B$57:$B$106)</f>
        <v>5.7810447946210278E-2</v>
      </c>
      <c r="E39">
        <f>SUMPRODUCT(AB$57:AB$106,$B$57:$B$106)</f>
        <v>4.3972062824017444E-2</v>
      </c>
      <c r="F39">
        <f>SUMPRODUCT(AN$57:AN$106,$B$57:$B$106)</f>
        <v>3.8593861819434673E-2</v>
      </c>
      <c r="G39">
        <f>SUMPRODUCT(AZ$57:AZ$106,$B$57:$B$106)</f>
        <v>3.5175544664333619E-2</v>
      </c>
      <c r="H39">
        <f>SUMPRODUCT(BL$57:BL$106,$B$57:$B$106)</f>
        <v>2.9020674898065712E-2</v>
      </c>
      <c r="I39">
        <f>SUMPRODUCT(BX$57:BX$106,$B$57:$B$106)</f>
        <v>2.8722383310273304E-2</v>
      </c>
      <c r="J39">
        <f>SUMPRODUCT(CJ$57:CJ$106,$B$57:$B$106)</f>
        <v>2.9240203976763871E-2</v>
      </c>
      <c r="K39">
        <f>SUMPRODUCT(CV$57:CV$106,$B$57:$B$106)</f>
        <v>2.8831479467273484E-2</v>
      </c>
      <c r="L39" s="156">
        <f>K39</f>
        <v>2.8831479467273484E-2</v>
      </c>
      <c r="M39" s="156">
        <f t="shared" ref="M39:AE50" si="54">L39</f>
        <v>2.8831479467273484E-2</v>
      </c>
      <c r="N39" s="156">
        <f t="shared" si="54"/>
        <v>2.8831479467273484E-2</v>
      </c>
      <c r="O39" s="156">
        <f t="shared" si="54"/>
        <v>2.8831479467273484E-2</v>
      </c>
      <c r="P39" s="156">
        <f t="shared" si="54"/>
        <v>2.8831479467273484E-2</v>
      </c>
      <c r="Q39" s="156">
        <f t="shared" si="54"/>
        <v>2.8831479467273484E-2</v>
      </c>
      <c r="R39" s="156">
        <f t="shared" si="54"/>
        <v>2.8831479467273484E-2</v>
      </c>
      <c r="S39" s="156">
        <f t="shared" si="54"/>
        <v>2.8831479467273484E-2</v>
      </c>
      <c r="T39" s="156">
        <f t="shared" si="54"/>
        <v>2.8831479467273484E-2</v>
      </c>
      <c r="U39" s="156">
        <f t="shared" si="54"/>
        <v>2.8831479467273484E-2</v>
      </c>
      <c r="V39" s="156">
        <f t="shared" si="54"/>
        <v>2.8831479467273484E-2</v>
      </c>
      <c r="W39" s="156">
        <f t="shared" si="54"/>
        <v>2.8831479467273484E-2</v>
      </c>
      <c r="X39" s="156">
        <f t="shared" si="54"/>
        <v>2.8831479467273484E-2</v>
      </c>
      <c r="Y39" s="156">
        <f t="shared" si="54"/>
        <v>2.8831479467273484E-2</v>
      </c>
      <c r="Z39" s="156">
        <f t="shared" si="54"/>
        <v>2.8831479467273484E-2</v>
      </c>
      <c r="AA39" s="156">
        <f t="shared" si="54"/>
        <v>2.8831479467273484E-2</v>
      </c>
      <c r="AB39" s="156">
        <f t="shared" si="54"/>
        <v>2.8831479467273484E-2</v>
      </c>
      <c r="AC39" s="156">
        <f t="shared" si="54"/>
        <v>2.8831479467273484E-2</v>
      </c>
      <c r="AD39" s="156">
        <f t="shared" si="54"/>
        <v>2.8831479467273484E-2</v>
      </c>
      <c r="AE39" s="156">
        <f t="shared" si="54"/>
        <v>2.8831479467273484E-2</v>
      </c>
    </row>
    <row r="40" spans="1:32">
      <c r="B40" s="2" t="s">
        <v>98</v>
      </c>
      <c r="C40">
        <f>SUMPRODUCT(E57:E106,$B$57:$B$106)</f>
        <v>2.9145747901944893E-3</v>
      </c>
      <c r="D40">
        <f>SUMPRODUCT(Q$57:Q$106,$B$57:$B$106)</f>
        <v>2.5217381866360876E-3</v>
      </c>
      <c r="E40">
        <f>SUMPRODUCT(AC$57:AC$106,$B$57:$B$106)</f>
        <v>2.3124798257551137E-3</v>
      </c>
      <c r="F40">
        <f>SUMPRODUCT(AO$57:AO$106,$B$57:$B$106)</f>
        <v>2.7593699450216831E-3</v>
      </c>
      <c r="G40">
        <f>SUMPRODUCT(BA$57:BA$106,$B$57:$B$106)</f>
        <v>2.8085730061233544E-3</v>
      </c>
      <c r="H40">
        <f>SUMPRODUCT(BM$57:BM$106,$B$57:$B$106)</f>
        <v>3.4425288199180287E-3</v>
      </c>
      <c r="I40">
        <f>SUMPRODUCT(BY$57:BY$106,$B$57:$B$106)</f>
        <v>5.2346425893716345E-4</v>
      </c>
      <c r="J40">
        <f>SUMPRODUCT(CK$57:CK$106,$B$57:$B$106)</f>
        <v>4.9126329713856064E-4</v>
      </c>
      <c r="K40">
        <f>SUMPRODUCT(CW$57:CW$106,$B$57:$B$106)</f>
        <v>3.6769541986358793E-4</v>
      </c>
      <c r="L40" s="156">
        <f t="shared" ref="L40:AA50" si="55">K40</f>
        <v>3.6769541986358793E-4</v>
      </c>
      <c r="M40" s="156">
        <f t="shared" si="55"/>
        <v>3.6769541986358793E-4</v>
      </c>
      <c r="N40" s="156">
        <f t="shared" si="55"/>
        <v>3.6769541986358793E-4</v>
      </c>
      <c r="O40" s="156">
        <f t="shared" si="55"/>
        <v>3.6769541986358793E-4</v>
      </c>
      <c r="P40" s="156">
        <f t="shared" si="55"/>
        <v>3.6769541986358793E-4</v>
      </c>
      <c r="Q40" s="156">
        <f t="shared" si="55"/>
        <v>3.6769541986358793E-4</v>
      </c>
      <c r="R40" s="156">
        <f t="shared" si="55"/>
        <v>3.6769541986358793E-4</v>
      </c>
      <c r="S40" s="156">
        <f t="shared" si="55"/>
        <v>3.6769541986358793E-4</v>
      </c>
      <c r="T40" s="156">
        <f t="shared" si="55"/>
        <v>3.6769541986358793E-4</v>
      </c>
      <c r="U40" s="156">
        <f t="shared" si="55"/>
        <v>3.6769541986358793E-4</v>
      </c>
      <c r="V40" s="156">
        <f t="shared" si="55"/>
        <v>3.6769541986358793E-4</v>
      </c>
      <c r="W40" s="156">
        <f t="shared" si="55"/>
        <v>3.6769541986358793E-4</v>
      </c>
      <c r="X40" s="156">
        <f t="shared" si="55"/>
        <v>3.6769541986358793E-4</v>
      </c>
      <c r="Y40" s="156">
        <f t="shared" si="55"/>
        <v>3.6769541986358793E-4</v>
      </c>
      <c r="Z40" s="156">
        <f t="shared" si="55"/>
        <v>3.6769541986358793E-4</v>
      </c>
      <c r="AA40" s="156">
        <f t="shared" si="55"/>
        <v>3.6769541986358793E-4</v>
      </c>
      <c r="AB40" s="156">
        <f t="shared" si="54"/>
        <v>3.6769541986358793E-4</v>
      </c>
      <c r="AC40" s="156">
        <f t="shared" si="54"/>
        <v>3.6769541986358793E-4</v>
      </c>
      <c r="AD40" s="156">
        <f t="shared" si="54"/>
        <v>3.6769541986358793E-4</v>
      </c>
      <c r="AE40" s="156">
        <f t="shared" si="54"/>
        <v>3.6769541986358793E-4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9.2878208895082026E-2</v>
      </c>
      <c r="D42">
        <f>SUMPRODUCT(S$57:S$106,$B$57:$B$106)</f>
        <v>0.10048060590280983</v>
      </c>
      <c r="E42">
        <f>SUMPRODUCT(AE$57:AE$106,$B$57:$B$106)</f>
        <v>9.7728118170740355E-2</v>
      </c>
      <c r="F42">
        <f>SUMPRODUCT(AQ$57:AQ$106,$B$57:$B$106)</f>
        <v>9.5523957216664859E-2</v>
      </c>
      <c r="G42">
        <f>SUMPRODUCT(BC$57:BC$106,$B$57:$B$106)</f>
        <v>9.0707563991034662E-2</v>
      </c>
      <c r="H42">
        <f>SUMPRODUCT(BO$57:BO$106,$B$57:$B$106)</f>
        <v>8.4780453738464698E-2</v>
      </c>
      <c r="I42">
        <f>SUMPRODUCT(CA$57:CA$106,$B$57:$B$106)</f>
        <v>8.4281979291656706E-2</v>
      </c>
      <c r="J42">
        <f>SUMPRODUCT(CM$57:CM$106,$B$57:$B$106)</f>
        <v>8.3312632505280884E-2</v>
      </c>
      <c r="K42">
        <f>SUMPRODUCT(CY$57:CY$106,$B$57:$B$106)</f>
        <v>7.9873721400391562E-2</v>
      </c>
      <c r="L42" s="156">
        <f t="shared" si="55"/>
        <v>7.9873721400391562E-2</v>
      </c>
      <c r="M42" s="156">
        <f t="shared" si="54"/>
        <v>7.9873721400391562E-2</v>
      </c>
      <c r="N42" s="156">
        <f t="shared" si="54"/>
        <v>7.9873721400391562E-2</v>
      </c>
      <c r="O42" s="156">
        <f t="shared" si="54"/>
        <v>7.9873721400391562E-2</v>
      </c>
      <c r="P42" s="156">
        <f t="shared" si="54"/>
        <v>7.9873721400391562E-2</v>
      </c>
      <c r="Q42" s="156">
        <f t="shared" si="54"/>
        <v>7.9873721400391562E-2</v>
      </c>
      <c r="R42" s="156">
        <f t="shared" si="54"/>
        <v>7.9873721400391562E-2</v>
      </c>
      <c r="S42" s="156">
        <f t="shared" si="54"/>
        <v>7.9873721400391562E-2</v>
      </c>
      <c r="T42" s="156">
        <f t="shared" si="54"/>
        <v>7.9873721400391562E-2</v>
      </c>
      <c r="U42" s="156">
        <f t="shared" si="54"/>
        <v>7.9873721400391562E-2</v>
      </c>
      <c r="V42" s="156">
        <f t="shared" si="54"/>
        <v>7.9873721400391562E-2</v>
      </c>
      <c r="W42" s="156">
        <f t="shared" si="54"/>
        <v>7.9873721400391562E-2</v>
      </c>
      <c r="X42" s="156">
        <f t="shared" si="54"/>
        <v>7.9873721400391562E-2</v>
      </c>
      <c r="Y42" s="156">
        <f t="shared" si="54"/>
        <v>7.9873721400391562E-2</v>
      </c>
      <c r="Z42" s="156">
        <f t="shared" si="54"/>
        <v>7.9873721400391562E-2</v>
      </c>
      <c r="AA42" s="156">
        <f t="shared" si="54"/>
        <v>7.9873721400391562E-2</v>
      </c>
      <c r="AB42" s="156">
        <f t="shared" si="54"/>
        <v>7.9873721400391562E-2</v>
      </c>
      <c r="AC42" s="156">
        <f t="shared" si="54"/>
        <v>7.9873721400391562E-2</v>
      </c>
      <c r="AD42" s="156">
        <f t="shared" si="54"/>
        <v>7.9873721400391562E-2</v>
      </c>
      <c r="AE42" s="156">
        <f t="shared" si="54"/>
        <v>7.9873721400391562E-2</v>
      </c>
    </row>
    <row r="43" spans="1:32">
      <c r="B43" s="2" t="s">
        <v>347</v>
      </c>
      <c r="C43">
        <f>SUMPRODUCT(H57:H106,$B$57:$B$106)</f>
        <v>0.65026669170329987</v>
      </c>
      <c r="D43">
        <f>SUMPRODUCT(T$57:T$106,$B$57:$B$106)</f>
        <v>0.50992052202420224</v>
      </c>
      <c r="E43">
        <f>SUMPRODUCT(AF$57:AF$106,$B$57:$B$106)</f>
        <v>0.43362945588484275</v>
      </c>
      <c r="F43">
        <f>SUMPRODUCT(AR$57:AR$106,$B$57:$B$106)</f>
        <v>0.37320682013099049</v>
      </c>
      <c r="G43">
        <f>SUMPRODUCT(BD$57:BD$106,$B$57:$B$106)</f>
        <v>0.32999188107955146</v>
      </c>
      <c r="H43">
        <f>SUMPRODUCT(BP$57:BP$106,$B$57:$B$106)</f>
        <v>0.28310211996786405</v>
      </c>
      <c r="I43">
        <f>SUMPRODUCT(CB$57:CB$106,$B$57:$B$106)</f>
        <v>0.25624260555196954</v>
      </c>
      <c r="J43">
        <f>SUMPRODUCT(CN$57:CN$106,$B$57:$B$106)</f>
        <v>0.23538139980008693</v>
      </c>
      <c r="K43">
        <f>SUMPRODUCT(CZ$57:CZ$106,$B$57:$B$106)</f>
        <v>0.16988088830871401</v>
      </c>
      <c r="L43" s="156">
        <f t="shared" si="55"/>
        <v>0.16988088830871401</v>
      </c>
      <c r="M43" s="156">
        <f t="shared" si="54"/>
        <v>0.16988088830871401</v>
      </c>
      <c r="N43" s="156">
        <f t="shared" si="54"/>
        <v>0.16988088830871401</v>
      </c>
      <c r="O43" s="156">
        <f t="shared" si="54"/>
        <v>0.16988088830871401</v>
      </c>
      <c r="P43" s="156">
        <f t="shared" si="54"/>
        <v>0.16988088830871401</v>
      </c>
      <c r="Q43" s="156">
        <f t="shared" si="54"/>
        <v>0.16988088830871401</v>
      </c>
      <c r="R43" s="156">
        <f t="shared" si="54"/>
        <v>0.16988088830871401</v>
      </c>
      <c r="S43" s="156">
        <f t="shared" si="54"/>
        <v>0.16988088830871401</v>
      </c>
      <c r="T43" s="156">
        <f t="shared" si="54"/>
        <v>0.16988088830871401</v>
      </c>
      <c r="U43" s="156">
        <f t="shared" si="54"/>
        <v>0.16988088830871401</v>
      </c>
      <c r="V43" s="156">
        <f t="shared" si="54"/>
        <v>0.16988088830871401</v>
      </c>
      <c r="W43" s="156">
        <f t="shared" si="54"/>
        <v>0.16988088830871401</v>
      </c>
      <c r="X43" s="156">
        <f t="shared" si="54"/>
        <v>0.16988088830871401</v>
      </c>
      <c r="Y43" s="156">
        <f t="shared" si="54"/>
        <v>0.16988088830871401</v>
      </c>
      <c r="Z43" s="156">
        <f t="shared" si="54"/>
        <v>0.16988088830871401</v>
      </c>
      <c r="AA43" s="156">
        <f t="shared" si="54"/>
        <v>0.16988088830871401</v>
      </c>
      <c r="AB43" s="156">
        <f t="shared" si="54"/>
        <v>0.16988088830871401</v>
      </c>
      <c r="AC43" s="156">
        <f t="shared" si="54"/>
        <v>0.16988088830871401</v>
      </c>
      <c r="AD43" s="156">
        <f t="shared" si="54"/>
        <v>0.16988088830871401</v>
      </c>
      <c r="AE43" s="156">
        <f t="shared" si="54"/>
        <v>0.16988088830871401</v>
      </c>
    </row>
    <row r="44" spans="1:32">
      <c r="B44" s="2" t="s">
        <v>99</v>
      </c>
      <c r="C44">
        <f>SUMPRODUCT(I57:I106,$B$57:$B$106)</f>
        <v>7.3209156950830689E-2</v>
      </c>
      <c r="D44">
        <f>SUMPRODUCT(U$57:U$106,$B$57:$B$106)</f>
        <v>7.2850547807221555E-2</v>
      </c>
      <c r="E44">
        <f>SUMPRODUCT(AG$57:AG$106,$B$57:$B$106)</f>
        <v>7.1317584602437256E-2</v>
      </c>
      <c r="F44">
        <f>SUMPRODUCT(AS$57:AS$106,$B$57:$B$106)</f>
        <v>6.8456291673727271E-2</v>
      </c>
      <c r="G44">
        <f>SUMPRODUCT(BE$57:BE$106,$B$57:$B$106)</f>
        <v>6.6286138604414152E-2</v>
      </c>
      <c r="H44">
        <f>SUMPRODUCT(BQ$57:BQ$106,$B$57:$B$106)</f>
        <v>6.4231361322470606E-2</v>
      </c>
      <c r="I44">
        <f>SUMPRODUCT(CC$57:CC$106,$B$57:$B$106)</f>
        <v>6.3793700497063441E-2</v>
      </c>
      <c r="J44">
        <f>SUMPRODUCT(CO$57:CO$106,$B$57:$B$106)</f>
        <v>6.2264258597734913E-2</v>
      </c>
      <c r="K44">
        <f>SUMPRODUCT(DA$57:DA$106,$B$57:$B$106)</f>
        <v>5.9444226944160142E-2</v>
      </c>
      <c r="L44" s="156">
        <f t="shared" si="55"/>
        <v>5.9444226944160142E-2</v>
      </c>
      <c r="M44" s="156">
        <f t="shared" si="54"/>
        <v>5.9444226944160142E-2</v>
      </c>
      <c r="N44" s="156">
        <f t="shared" si="54"/>
        <v>5.9444226944160142E-2</v>
      </c>
      <c r="O44" s="156">
        <f t="shared" si="54"/>
        <v>5.9444226944160142E-2</v>
      </c>
      <c r="P44" s="156">
        <f t="shared" si="54"/>
        <v>5.9444226944160142E-2</v>
      </c>
      <c r="Q44" s="156">
        <f t="shared" si="54"/>
        <v>5.9444226944160142E-2</v>
      </c>
      <c r="R44" s="156">
        <f t="shared" si="54"/>
        <v>5.9444226944160142E-2</v>
      </c>
      <c r="S44" s="156">
        <f t="shared" si="54"/>
        <v>5.9444226944160142E-2</v>
      </c>
      <c r="T44" s="156">
        <f t="shared" si="54"/>
        <v>5.9444226944160142E-2</v>
      </c>
      <c r="U44" s="156">
        <f t="shared" si="54"/>
        <v>5.9444226944160142E-2</v>
      </c>
      <c r="V44" s="156">
        <f t="shared" si="54"/>
        <v>5.9444226944160142E-2</v>
      </c>
      <c r="W44" s="156">
        <f t="shared" si="54"/>
        <v>5.9444226944160142E-2</v>
      </c>
      <c r="X44" s="156">
        <f t="shared" si="54"/>
        <v>5.9444226944160142E-2</v>
      </c>
      <c r="Y44" s="156">
        <f t="shared" si="54"/>
        <v>5.9444226944160142E-2</v>
      </c>
      <c r="Z44" s="156">
        <f t="shared" si="54"/>
        <v>5.9444226944160142E-2</v>
      </c>
      <c r="AA44" s="156">
        <f t="shared" si="54"/>
        <v>5.9444226944160142E-2</v>
      </c>
      <c r="AB44" s="156">
        <f t="shared" si="54"/>
        <v>5.9444226944160142E-2</v>
      </c>
      <c r="AC44" s="156">
        <f t="shared" si="54"/>
        <v>5.9444226944160142E-2</v>
      </c>
      <c r="AD44" s="156">
        <f t="shared" si="54"/>
        <v>5.9444226944160142E-2</v>
      </c>
      <c r="AE44" s="156">
        <f t="shared" si="54"/>
        <v>5.9444226944160142E-2</v>
      </c>
    </row>
    <row r="45" spans="1:32">
      <c r="B45" s="2" t="s">
        <v>109</v>
      </c>
      <c r="C45">
        <f>SUMPRODUCT(J57:J106,$B$57:$B$106)</f>
        <v>6.815759277237916E-3</v>
      </c>
      <c r="D45">
        <f>SUMPRODUCT(V$57:V$106,$B$57:$B$106)</f>
        <v>4.4479720765976359E-2</v>
      </c>
      <c r="E45">
        <f>SUMPRODUCT(AH$57:AH$106,$B$57:$B$106)</f>
        <v>0.18933877886226341</v>
      </c>
      <c r="F45">
        <f>SUMPRODUCT(AT$57:AT$106,$B$57:$B$106)</f>
        <v>0.2714587285611374</v>
      </c>
      <c r="G45">
        <f>SUMPRODUCT(BF$57:BF$106,$B$57:$B$106)</f>
        <v>0.33536207484782049</v>
      </c>
      <c r="H45">
        <f>SUMPRODUCT(BR$57:BR$106,$B$57:$B$106)</f>
        <v>0.409114676730858</v>
      </c>
      <c r="I45">
        <f>SUMPRODUCT(CD$57:CD$106,$B$57:$B$106)</f>
        <v>0.44008853581780927</v>
      </c>
      <c r="J45">
        <f>SUMPRODUCT(CP$57:CP$106,$B$57:$B$106)</f>
        <v>0.44650417122565839</v>
      </c>
      <c r="K45">
        <f>SUMPRODUCT(DB$57:DB$106,$B$57:$B$106)</f>
        <v>0.50833917346117341</v>
      </c>
      <c r="L45" s="156">
        <f t="shared" si="55"/>
        <v>0.50833917346117341</v>
      </c>
      <c r="M45" s="156">
        <f t="shared" si="54"/>
        <v>0.50833917346117341</v>
      </c>
      <c r="N45" s="156">
        <f t="shared" si="54"/>
        <v>0.50833917346117341</v>
      </c>
      <c r="O45" s="156">
        <f t="shared" si="54"/>
        <v>0.50833917346117341</v>
      </c>
      <c r="P45" s="156">
        <f t="shared" si="54"/>
        <v>0.50833917346117341</v>
      </c>
      <c r="Q45" s="156">
        <f t="shared" si="54"/>
        <v>0.50833917346117341</v>
      </c>
      <c r="R45" s="156">
        <f t="shared" si="54"/>
        <v>0.50833917346117341</v>
      </c>
      <c r="S45" s="156">
        <f t="shared" si="54"/>
        <v>0.50833917346117341</v>
      </c>
      <c r="T45" s="156">
        <f t="shared" si="54"/>
        <v>0.50833917346117341</v>
      </c>
      <c r="U45" s="156">
        <f t="shared" si="54"/>
        <v>0.50833917346117341</v>
      </c>
      <c r="V45" s="156">
        <f t="shared" si="54"/>
        <v>0.50833917346117341</v>
      </c>
      <c r="W45" s="156">
        <f t="shared" si="54"/>
        <v>0.50833917346117341</v>
      </c>
      <c r="X45" s="156">
        <f t="shared" si="54"/>
        <v>0.50833917346117341</v>
      </c>
      <c r="Y45" s="156">
        <f t="shared" si="54"/>
        <v>0.50833917346117341</v>
      </c>
      <c r="Z45" s="156">
        <f t="shared" si="54"/>
        <v>0.50833917346117341</v>
      </c>
      <c r="AA45" s="156">
        <f t="shared" si="54"/>
        <v>0.50833917346117341</v>
      </c>
      <c r="AB45" s="156">
        <f t="shared" si="54"/>
        <v>0.50833917346117341</v>
      </c>
      <c r="AC45" s="156">
        <f t="shared" si="54"/>
        <v>0.50833917346117341</v>
      </c>
      <c r="AD45" s="156">
        <f t="shared" si="54"/>
        <v>0.50833917346117341</v>
      </c>
      <c r="AE45" s="156">
        <f t="shared" si="54"/>
        <v>0.50833917346117341</v>
      </c>
    </row>
    <row r="46" spans="1:32">
      <c r="B46" s="2" t="s">
        <v>106</v>
      </c>
      <c r="C46">
        <f>SUMPRODUCT(K57:K106,$B$57:$B$106)</f>
        <v>4.1865661304300868E-2</v>
      </c>
      <c r="D46">
        <f>SUMPRODUCT(W$57:W$106,$B$57:$B$106)</f>
        <v>6.7894899098307468E-2</v>
      </c>
      <c r="E46">
        <f>SUMPRODUCT(AI$57:AI$106,$B$57:$B$106)</f>
        <v>4.3399649891983451E-2</v>
      </c>
      <c r="F46">
        <f>SUMPRODUCT(AU$57:AU$106,$B$57:$B$106)</f>
        <v>3.9798530443730801E-2</v>
      </c>
      <c r="G46">
        <f>SUMPRODUCT(BG$57:BG$106,$B$57:$B$106)</f>
        <v>3.622198569743125E-2</v>
      </c>
      <c r="H46">
        <f>SUMPRODUCT(BS$57:BS$106,$B$57:$B$106)</f>
        <v>3.0460301008782203E-2</v>
      </c>
      <c r="I46">
        <f>SUMPRODUCT(CE$57:CE$106,$B$57:$B$106)</f>
        <v>3.0559104199150589E-2</v>
      </c>
      <c r="J46">
        <f>SUMPRODUCT(CQ$57:CQ$106,$B$57:$B$106)</f>
        <v>3.0273968350006279E-2</v>
      </c>
      <c r="K46">
        <f>SUMPRODUCT(DC$57:DC$106,$B$57:$B$106)</f>
        <v>2.4870226584037865E-2</v>
      </c>
      <c r="L46" s="156">
        <f t="shared" si="55"/>
        <v>2.4870226584037865E-2</v>
      </c>
      <c r="M46" s="156">
        <f t="shared" si="54"/>
        <v>2.4870226584037865E-2</v>
      </c>
      <c r="N46" s="156">
        <f t="shared" si="54"/>
        <v>2.4870226584037865E-2</v>
      </c>
      <c r="O46" s="156">
        <f t="shared" si="54"/>
        <v>2.4870226584037865E-2</v>
      </c>
      <c r="P46" s="156">
        <f t="shared" si="54"/>
        <v>2.4870226584037865E-2</v>
      </c>
      <c r="Q46" s="156">
        <f t="shared" si="54"/>
        <v>2.4870226584037865E-2</v>
      </c>
      <c r="R46" s="156">
        <f t="shared" si="54"/>
        <v>2.4870226584037865E-2</v>
      </c>
      <c r="S46" s="156">
        <f t="shared" si="54"/>
        <v>2.4870226584037865E-2</v>
      </c>
      <c r="T46" s="156">
        <f t="shared" si="54"/>
        <v>2.4870226584037865E-2</v>
      </c>
      <c r="U46" s="156">
        <f t="shared" si="54"/>
        <v>2.4870226584037865E-2</v>
      </c>
      <c r="V46" s="156">
        <f t="shared" si="54"/>
        <v>2.4870226584037865E-2</v>
      </c>
      <c r="W46" s="156">
        <f t="shared" si="54"/>
        <v>2.4870226584037865E-2</v>
      </c>
      <c r="X46" s="156">
        <f t="shared" si="54"/>
        <v>2.4870226584037865E-2</v>
      </c>
      <c r="Y46" s="156">
        <f t="shared" si="54"/>
        <v>2.4870226584037865E-2</v>
      </c>
      <c r="Z46" s="156">
        <f t="shared" si="54"/>
        <v>2.4870226584037865E-2</v>
      </c>
      <c r="AA46" s="156">
        <f t="shared" si="54"/>
        <v>2.4870226584037865E-2</v>
      </c>
      <c r="AB46" s="156">
        <f t="shared" si="54"/>
        <v>2.4870226584037865E-2</v>
      </c>
      <c r="AC46" s="156">
        <f t="shared" si="54"/>
        <v>2.4870226584037865E-2</v>
      </c>
      <c r="AD46" s="156">
        <f t="shared" si="54"/>
        <v>2.4870226584037865E-2</v>
      </c>
      <c r="AE46" s="156">
        <f t="shared" si="54"/>
        <v>2.4870226584037865E-2</v>
      </c>
    </row>
    <row r="47" spans="1:32">
      <c r="B47" s="2" t="s">
        <v>100</v>
      </c>
      <c r="C47">
        <f>SUMPRODUCT(L57:L106,$B$57:$B$106)</f>
        <v>2.2770714653930425E-2</v>
      </c>
      <c r="D47">
        <f>SUMPRODUCT(X$57:X$106,$B$57:$B$106)</f>
        <v>2.8364073211784614E-2</v>
      </c>
      <c r="E47">
        <f>SUMPRODUCT(AJ$57:AJ$106,$B$57:$B$106)</f>
        <v>3.4295490243920805E-2</v>
      </c>
      <c r="F47">
        <f>SUMPRODUCT(AV$57:AV$106,$B$57:$B$106)</f>
        <v>4.0437300322273662E-2</v>
      </c>
      <c r="G47">
        <f>SUMPRODUCT(BH$57:BH$106,$B$57:$B$106)</f>
        <v>3.8883185980135522E-2</v>
      </c>
      <c r="H47">
        <f>SUMPRODUCT(BT$57:BT$106,$B$57:$B$106)</f>
        <v>4.0136245527533025E-2</v>
      </c>
      <c r="I47">
        <f>SUMPRODUCT(CF$57:CF$106,$B$57:$B$106)</f>
        <v>3.9973805613316642E-2</v>
      </c>
      <c r="J47">
        <f>SUMPRODUCT(CR$57:CR$106,$B$57:$B$106)</f>
        <v>4.8226297752474084E-2</v>
      </c>
      <c r="K47">
        <f>SUMPRODUCT(DD$57:DD$106,$B$57:$B$106)</f>
        <v>5.6126797682231673E-2</v>
      </c>
      <c r="L47" s="156">
        <f t="shared" si="55"/>
        <v>5.6126797682231673E-2</v>
      </c>
      <c r="M47" s="156">
        <f t="shared" si="54"/>
        <v>5.6126797682231673E-2</v>
      </c>
      <c r="N47" s="156">
        <f t="shared" si="54"/>
        <v>5.6126797682231673E-2</v>
      </c>
      <c r="O47" s="156">
        <f t="shared" si="54"/>
        <v>5.6126797682231673E-2</v>
      </c>
      <c r="P47" s="156">
        <f t="shared" si="54"/>
        <v>5.6126797682231673E-2</v>
      </c>
      <c r="Q47" s="156">
        <f t="shared" si="54"/>
        <v>5.6126797682231673E-2</v>
      </c>
      <c r="R47" s="156">
        <f t="shared" si="54"/>
        <v>5.6126797682231673E-2</v>
      </c>
      <c r="S47" s="156">
        <f t="shared" si="54"/>
        <v>5.6126797682231673E-2</v>
      </c>
      <c r="T47" s="156">
        <f t="shared" si="54"/>
        <v>5.6126797682231673E-2</v>
      </c>
      <c r="U47" s="156">
        <f t="shared" si="54"/>
        <v>5.6126797682231673E-2</v>
      </c>
      <c r="V47" s="156">
        <f t="shared" si="54"/>
        <v>5.6126797682231673E-2</v>
      </c>
      <c r="W47" s="156">
        <f t="shared" si="54"/>
        <v>5.6126797682231673E-2</v>
      </c>
      <c r="X47" s="156">
        <f t="shared" si="54"/>
        <v>5.6126797682231673E-2</v>
      </c>
      <c r="Y47" s="156">
        <f t="shared" si="54"/>
        <v>5.6126797682231673E-2</v>
      </c>
      <c r="Z47" s="156">
        <f t="shared" si="54"/>
        <v>5.6126797682231673E-2</v>
      </c>
      <c r="AA47" s="156">
        <f t="shared" si="54"/>
        <v>5.6126797682231673E-2</v>
      </c>
      <c r="AB47" s="156">
        <f t="shared" si="54"/>
        <v>5.6126797682231673E-2</v>
      </c>
      <c r="AC47" s="156">
        <f t="shared" si="54"/>
        <v>5.6126797682231673E-2</v>
      </c>
      <c r="AD47" s="156">
        <f t="shared" si="54"/>
        <v>5.6126797682231673E-2</v>
      </c>
      <c r="AE47" s="156">
        <f t="shared" si="54"/>
        <v>5.6126797682231673E-2</v>
      </c>
    </row>
    <row r="48" spans="1:32">
      <c r="B48" s="2" t="s">
        <v>102</v>
      </c>
      <c r="C48">
        <f>SUMPRODUCT(N57:N106,$B$57:$B$106)</f>
        <v>7.0025741797569013E-2</v>
      </c>
      <c r="D48">
        <f>SUMPRODUCT(Z$57:Z$106,$B$57:$B$106)</f>
        <v>0.11567744505685154</v>
      </c>
      <c r="E48">
        <f>SUMPRODUCT(AL$57:AL$106,$B$57:$B$106)</f>
        <v>8.400637969403936E-2</v>
      </c>
      <c r="F48">
        <f>SUMPRODUCT(AX$57:AX$106,$B$57:$B$106)</f>
        <v>6.9765139887019115E-2</v>
      </c>
      <c r="G48">
        <f>SUMPRODUCT(BJ$57:BJ$106,$B$57:$B$106)</f>
        <v>6.4563052129155404E-2</v>
      </c>
      <c r="H48">
        <f>SUMPRODUCT(BV$57:BV$106,$B$57:$B$106)</f>
        <v>5.5711637986043602E-2</v>
      </c>
      <c r="I48">
        <f>SUMPRODUCT(CH$57:CH$106,$B$57:$B$106)</f>
        <v>5.5814421459823252E-2</v>
      </c>
      <c r="J48">
        <f>SUMPRODUCT(CT$57:CT$106,$B$57:$B$106)</f>
        <v>6.4305804494855998E-2</v>
      </c>
      <c r="K48">
        <f>SUMPRODUCT(DF$57:DF$106,$B$57:$B$106)</f>
        <v>7.2265790732154181E-2</v>
      </c>
      <c r="L48" s="156">
        <f t="shared" si="55"/>
        <v>7.2265790732154181E-2</v>
      </c>
      <c r="M48" s="156">
        <f t="shared" si="54"/>
        <v>7.2265790732154181E-2</v>
      </c>
      <c r="N48" s="156">
        <f t="shared" si="54"/>
        <v>7.2265790732154181E-2</v>
      </c>
      <c r="O48" s="156">
        <f t="shared" si="54"/>
        <v>7.2265790732154181E-2</v>
      </c>
      <c r="P48" s="156">
        <f t="shared" si="54"/>
        <v>7.2265790732154181E-2</v>
      </c>
      <c r="Q48" s="156">
        <f t="shared" si="54"/>
        <v>7.2265790732154181E-2</v>
      </c>
      <c r="R48" s="156">
        <f t="shared" si="54"/>
        <v>7.2265790732154181E-2</v>
      </c>
      <c r="S48" s="156">
        <f t="shared" si="54"/>
        <v>7.2265790732154181E-2</v>
      </c>
      <c r="T48" s="156">
        <f t="shared" si="54"/>
        <v>7.2265790732154181E-2</v>
      </c>
      <c r="U48" s="156">
        <f t="shared" si="54"/>
        <v>7.2265790732154181E-2</v>
      </c>
      <c r="V48" s="156">
        <f t="shared" si="54"/>
        <v>7.2265790732154181E-2</v>
      </c>
      <c r="W48" s="156">
        <f t="shared" si="54"/>
        <v>7.2265790732154181E-2</v>
      </c>
      <c r="X48" s="156">
        <f t="shared" si="54"/>
        <v>7.2265790732154181E-2</v>
      </c>
      <c r="Y48" s="156">
        <f t="shared" si="54"/>
        <v>7.2265790732154181E-2</v>
      </c>
      <c r="Z48" s="156">
        <f t="shared" si="54"/>
        <v>7.2265790732154181E-2</v>
      </c>
      <c r="AA48" s="156">
        <f t="shared" si="54"/>
        <v>7.2265790732154181E-2</v>
      </c>
      <c r="AB48" s="156">
        <f t="shared" si="54"/>
        <v>7.2265790732154181E-2</v>
      </c>
      <c r="AC48" s="156">
        <f t="shared" si="54"/>
        <v>7.2265790732154181E-2</v>
      </c>
      <c r="AD48" s="156">
        <f t="shared" si="54"/>
        <v>7.2265790732154181E-2</v>
      </c>
      <c r="AE48" s="156">
        <f t="shared" si="54"/>
        <v>7.2265790732154181E-2</v>
      </c>
    </row>
    <row r="49" spans="1:110">
      <c r="B49" s="1"/>
    </row>
    <row r="50" spans="1:110">
      <c r="B50" s="1"/>
      <c r="C50" s="160">
        <f>SUM(C39:C48)</f>
        <v>1</v>
      </c>
      <c r="D50" s="160">
        <f>SUM(D39:D48)</f>
        <v>0.99999999999999989</v>
      </c>
      <c r="E50" s="160">
        <f>SUM(E39:E48)</f>
        <v>0.99999999999999989</v>
      </c>
      <c r="F50" s="160">
        <f>SUM(F39:F48)</f>
        <v>1</v>
      </c>
      <c r="G50" s="160">
        <f t="shared" ref="G50:K50" si="56">SUM(G39:G48)</f>
        <v>1</v>
      </c>
      <c r="H50" s="160">
        <f t="shared" si="56"/>
        <v>0.99999999999999989</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0.41122163606151463</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0.30798111201338169</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0.28079725192510363</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11822086</v>
      </c>
      <c r="D2" s="91">
        <f>C2</f>
        <v>11822086</v>
      </c>
      <c r="E2" s="91">
        <f t="shared" ref="E2:AH2" si="0">D2</f>
        <v>11822086</v>
      </c>
      <c r="F2" s="91">
        <f t="shared" si="0"/>
        <v>11822086</v>
      </c>
      <c r="G2" s="91">
        <f t="shared" si="0"/>
        <v>11822086</v>
      </c>
      <c r="H2" s="91">
        <f t="shared" si="0"/>
        <v>11822086</v>
      </c>
      <c r="I2" s="91">
        <f t="shared" si="0"/>
        <v>11822086</v>
      </c>
      <c r="J2" s="91">
        <f t="shared" si="0"/>
        <v>11822086</v>
      </c>
      <c r="K2" s="91">
        <f t="shared" si="0"/>
        <v>11822086</v>
      </c>
      <c r="L2" s="91">
        <f t="shared" si="0"/>
        <v>11822086</v>
      </c>
      <c r="M2" s="91">
        <f t="shared" si="0"/>
        <v>11822086</v>
      </c>
      <c r="N2" s="91">
        <f t="shared" si="0"/>
        <v>11822086</v>
      </c>
      <c r="O2" s="91">
        <f t="shared" si="0"/>
        <v>11822086</v>
      </c>
      <c r="P2" s="91">
        <f t="shared" si="0"/>
        <v>11822086</v>
      </c>
      <c r="Q2" s="91">
        <f t="shared" si="0"/>
        <v>11822086</v>
      </c>
      <c r="R2" s="91">
        <f t="shared" si="0"/>
        <v>11822086</v>
      </c>
      <c r="S2" s="91">
        <f t="shared" si="0"/>
        <v>11822086</v>
      </c>
      <c r="T2" s="91">
        <f t="shared" si="0"/>
        <v>11822086</v>
      </c>
      <c r="U2" s="91">
        <f t="shared" si="0"/>
        <v>11822086</v>
      </c>
      <c r="V2" s="91">
        <f t="shared" si="0"/>
        <v>11822086</v>
      </c>
      <c r="W2" s="91">
        <f t="shared" si="0"/>
        <v>11822086</v>
      </c>
      <c r="X2" s="91">
        <f t="shared" si="0"/>
        <v>11822086</v>
      </c>
      <c r="Y2" s="91">
        <f t="shared" si="0"/>
        <v>11822086</v>
      </c>
      <c r="Z2" s="91">
        <f t="shared" si="0"/>
        <v>11822086</v>
      </c>
      <c r="AA2" s="91">
        <f t="shared" si="0"/>
        <v>11822086</v>
      </c>
      <c r="AB2" s="91">
        <f t="shared" si="0"/>
        <v>11822086</v>
      </c>
      <c r="AC2" s="91">
        <f t="shared" si="0"/>
        <v>11822086</v>
      </c>
      <c r="AD2" s="91">
        <f t="shared" si="0"/>
        <v>11822086</v>
      </c>
      <c r="AE2" s="91">
        <f t="shared" si="0"/>
        <v>11822086</v>
      </c>
      <c r="AF2" s="91">
        <f t="shared" si="0"/>
        <v>11822086</v>
      </c>
      <c r="AG2" s="91">
        <f t="shared" si="0"/>
        <v>11822086</v>
      </c>
      <c r="AH2" s="91">
        <f t="shared" si="0"/>
        <v>11822086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956.45444104467811</v>
      </c>
      <c r="C2" s="5">
        <f>SUMIFS(Imports_new!C$10:C$33,Imports_new!$A$10:$A$33,$A2)</f>
        <v>956.45444104467811</v>
      </c>
      <c r="D2" s="5">
        <f>SUMIFS(Imports_new!D$10:D$33,Imports_new!$A$10:$A$33,$A2)</f>
        <v>956.45444104467811</v>
      </c>
      <c r="E2" s="5">
        <f>SUMIFS(Imports_new!E$10:E$33,Imports_new!$A$10:$A$33,$A2)</f>
        <v>827.54015984578371</v>
      </c>
      <c r="F2" s="5">
        <f>SUMIFS(Imports_new!F$10:F$33,Imports_new!$A$10:$A$33,$A2)</f>
        <v>758.86939206734496</v>
      </c>
      <c r="G2" s="5">
        <f>SUMIFS(Imports_new!G$10:G$33,Imports_new!$A$10:$A$33,$A2)</f>
        <v>905.52201552017254</v>
      </c>
      <c r="H2" s="5">
        <f>SUMIFS(Imports_new!H$10:H$33,Imports_new!$A$10:$A$33,$A2)</f>
        <v>921.66861997925582</v>
      </c>
      <c r="I2" s="5">
        <f>SUMIFS(Imports_new!I$10:I$33,Imports_new!$A$10:$A$33,$A2)</f>
        <v>1129.709208119232</v>
      </c>
      <c r="J2" s="5">
        <f>SUMIFS(Imports_new!J$10:J$33,Imports_new!$A$10:$A$33,$A2)</f>
        <v>171.78139221989278</v>
      </c>
      <c r="K2" s="5">
        <f>SUMIFS(Imports_new!K$10:K$33,Imports_new!$A$10:$A$33,$A2)</f>
        <v>161.2142408735626</v>
      </c>
      <c r="L2" s="5">
        <f>SUMIFS(Imports_new!L$10:L$33,Imports_new!$A$10:$A$33,$A2)</f>
        <v>120.66388499052665</v>
      </c>
      <c r="M2" s="5">
        <f>SUMIFS(Imports_new!M$10:M$33,Imports_new!$A$10:$A$33,$A2)</f>
        <v>120.66388499052665</v>
      </c>
      <c r="N2" s="5">
        <f>SUMIFS(Imports_new!N$10:N$33,Imports_new!$A$10:$A$33,$A2)</f>
        <v>120.66388499052665</v>
      </c>
      <c r="O2" s="5">
        <f>SUMIFS(Imports_new!O$10:O$33,Imports_new!$A$10:$A$33,$A2)</f>
        <v>120.66388499052665</v>
      </c>
      <c r="P2" s="5">
        <f>SUMIFS(Imports_new!P$10:P$33,Imports_new!$A$10:$A$33,$A2)</f>
        <v>120.66388499052665</v>
      </c>
      <c r="Q2" s="5">
        <f>SUMIFS(Imports_new!Q$10:Q$33,Imports_new!$A$10:$A$33,$A2)</f>
        <v>120.66388499052665</v>
      </c>
      <c r="R2" s="5">
        <f>SUMIFS(Imports_new!R$10:R$33,Imports_new!$A$10:$A$33,$A2)</f>
        <v>120.66388499052665</v>
      </c>
      <c r="S2" s="5">
        <f>SUMIFS(Imports_new!S$10:S$33,Imports_new!$A$10:$A$33,$A2)</f>
        <v>120.66388499052665</v>
      </c>
      <c r="T2" s="5">
        <f>SUMIFS(Imports_new!T$10:T$33,Imports_new!$A$10:$A$33,$A2)</f>
        <v>120.66388499052665</v>
      </c>
      <c r="U2" s="5">
        <f>SUMIFS(Imports_new!U$10:U$33,Imports_new!$A$10:$A$33,$A2)</f>
        <v>120.66388499052665</v>
      </c>
      <c r="V2" s="5">
        <f>SUMIFS(Imports_new!V$10:V$33,Imports_new!$A$10:$A$33,$A2)</f>
        <v>120.66388499052665</v>
      </c>
      <c r="W2" s="5">
        <f>SUMIFS(Imports_new!W$10:W$33,Imports_new!$A$10:$A$33,$A2)</f>
        <v>120.66388499052665</v>
      </c>
      <c r="X2" s="5">
        <f>SUMIFS(Imports_new!X$10:X$33,Imports_new!$A$10:$A$33,$A2)</f>
        <v>120.66388499052665</v>
      </c>
      <c r="Y2" s="5">
        <f>SUMIFS(Imports_new!Y$10:Y$33,Imports_new!$A$10:$A$33,$A2)</f>
        <v>120.66388499052665</v>
      </c>
      <c r="Z2" s="5">
        <f>SUMIFS(Imports_new!Z$10:Z$33,Imports_new!$A$10:$A$33,$A2)</f>
        <v>120.66388499052665</v>
      </c>
      <c r="AA2" s="5">
        <f>SUMIFS(Imports_new!AA$10:AA$33,Imports_new!$A$10:$A$33,$A2)</f>
        <v>120.66388499052665</v>
      </c>
      <c r="AB2" s="5">
        <f>SUMIFS(Imports_new!AB$10:AB$33,Imports_new!$A$10:$A$33,$A2)</f>
        <v>120.66388499052665</v>
      </c>
      <c r="AC2" s="5">
        <f>SUMIFS(Imports_new!AC$10:AC$33,Imports_new!$A$10:$A$33,$A2)</f>
        <v>120.66388499052665</v>
      </c>
      <c r="AD2" s="5">
        <f>SUMIFS(Imports_new!AD$10:AD$33,Imports_new!$A$10:$A$33,$A2)</f>
        <v>120.66388499052665</v>
      </c>
      <c r="AE2" s="5">
        <f>SUMIFS(Imports_new!AE$10:AE$33,Imports_new!$A$10:$A$33,$A2)</f>
        <v>120.66388499052665</v>
      </c>
      <c r="AF2" s="5">
        <f>SUMIFS(Imports_new!AF$10:AF$33,Imports_new!$A$10:$A$33,$A2)</f>
        <v>120.66388499052665</v>
      </c>
    </row>
    <row r="3" spans="1:32">
      <c r="A3" s="2" t="s">
        <v>347</v>
      </c>
      <c r="B3" s="5">
        <f>SUMIFS(Imports_new!B$10:B$33,Imports_new!$A$10:$A$33,$A3)</f>
        <v>213393.20824275329</v>
      </c>
      <c r="C3" s="5">
        <f>SUMIFS(Imports_new!C$10:C$33,Imports_new!$A$10:$A$33,$A3)</f>
        <v>213393.20824275329</v>
      </c>
      <c r="D3" s="5">
        <f>SUMIFS(Imports_new!D$10:D$33,Imports_new!$A$10:$A$33,$A3)</f>
        <v>213393.20824275329</v>
      </c>
      <c r="E3" s="5">
        <f>SUMIFS(Imports_new!E$10:E$33,Imports_new!$A$10:$A$33,$A3)</f>
        <v>167336.84430081944</v>
      </c>
      <c r="F3" s="5">
        <f>SUMIFS(Imports_new!F$10:F$33,Imports_new!$A$10:$A$33,$A3)</f>
        <v>142300.96967975528</v>
      </c>
      <c r="G3" s="5">
        <f>SUMIFS(Imports_new!G$10:G$33,Imports_new!$A$10:$A$33,$A3)</f>
        <v>122472.52043191816</v>
      </c>
      <c r="H3" s="5">
        <f>SUMIFS(Imports_new!H$10:H$33,Imports_new!$A$10:$A$33,$A3)</f>
        <v>108290.99367395641</v>
      </c>
      <c r="I3" s="5">
        <f>SUMIFS(Imports_new!I$10:I$33,Imports_new!$A$10:$A$33,$A3)</f>
        <v>92903.527754166178</v>
      </c>
      <c r="J3" s="5">
        <f>SUMIFS(Imports_new!J$10:J$33,Imports_new!$A$10:$A$33,$A3)</f>
        <v>84089.239668708746</v>
      </c>
      <c r="K3" s="5">
        <f>SUMIFS(Imports_new!K$10:K$33,Imports_new!$A$10:$A$33,$A3)</f>
        <v>77243.372150035997</v>
      </c>
      <c r="L3" s="5">
        <f>SUMIFS(Imports_new!L$10:L$33,Imports_new!$A$10:$A$33,$A3)</f>
        <v>55748.553997697185</v>
      </c>
      <c r="M3" s="5">
        <f>SUMIFS(Imports_new!M$10:M$33,Imports_new!$A$10:$A$33,$A3)</f>
        <v>55748.553997697185</v>
      </c>
      <c r="N3" s="5">
        <f>SUMIFS(Imports_new!N$10:N$33,Imports_new!$A$10:$A$33,$A3)</f>
        <v>55748.553997697185</v>
      </c>
      <c r="O3" s="5">
        <f>SUMIFS(Imports_new!O$10:O$33,Imports_new!$A$10:$A$33,$A3)</f>
        <v>55748.553997697185</v>
      </c>
      <c r="P3" s="5">
        <f>SUMIFS(Imports_new!P$10:P$33,Imports_new!$A$10:$A$33,$A3)</f>
        <v>55748.553997697185</v>
      </c>
      <c r="Q3" s="5">
        <f>SUMIFS(Imports_new!Q$10:Q$33,Imports_new!$A$10:$A$33,$A3)</f>
        <v>55748.553997697185</v>
      </c>
      <c r="R3" s="5">
        <f>SUMIFS(Imports_new!R$10:R$33,Imports_new!$A$10:$A$33,$A3)</f>
        <v>55748.553997697185</v>
      </c>
      <c r="S3" s="5">
        <f>SUMIFS(Imports_new!S$10:S$33,Imports_new!$A$10:$A$33,$A3)</f>
        <v>55748.553997697185</v>
      </c>
      <c r="T3" s="5">
        <f>SUMIFS(Imports_new!T$10:T$33,Imports_new!$A$10:$A$33,$A3)</f>
        <v>55748.553997697185</v>
      </c>
      <c r="U3" s="5">
        <f>SUMIFS(Imports_new!U$10:U$33,Imports_new!$A$10:$A$33,$A3)</f>
        <v>55748.553997697185</v>
      </c>
      <c r="V3" s="5">
        <f>SUMIFS(Imports_new!V$10:V$33,Imports_new!$A$10:$A$33,$A3)</f>
        <v>55748.553997697185</v>
      </c>
      <c r="W3" s="5">
        <f>SUMIFS(Imports_new!W$10:W$33,Imports_new!$A$10:$A$33,$A3)</f>
        <v>55748.553997697185</v>
      </c>
      <c r="X3" s="5">
        <f>SUMIFS(Imports_new!X$10:X$33,Imports_new!$A$10:$A$33,$A3)</f>
        <v>55748.553997697185</v>
      </c>
      <c r="Y3" s="5">
        <f>SUMIFS(Imports_new!Y$10:Y$33,Imports_new!$A$10:$A$33,$A3)</f>
        <v>55748.553997697185</v>
      </c>
      <c r="Z3" s="5">
        <f>SUMIFS(Imports_new!Z$10:Z$33,Imports_new!$A$10:$A$33,$A3)</f>
        <v>55748.553997697185</v>
      </c>
      <c r="AA3" s="5">
        <f>SUMIFS(Imports_new!AA$10:AA$33,Imports_new!$A$10:$A$33,$A3)</f>
        <v>55748.553997697185</v>
      </c>
      <c r="AB3" s="5">
        <f>SUMIFS(Imports_new!AB$10:AB$33,Imports_new!$A$10:$A$33,$A3)</f>
        <v>55748.553997697185</v>
      </c>
      <c r="AC3" s="5">
        <f>SUMIFS(Imports_new!AC$10:AC$33,Imports_new!$A$10:$A$33,$A3)</f>
        <v>55748.553997697185</v>
      </c>
      <c r="AD3" s="5">
        <f>SUMIFS(Imports_new!AD$10:AD$33,Imports_new!$A$10:$A$33,$A3)</f>
        <v>55748.553997697185</v>
      </c>
      <c r="AE3" s="5">
        <f>SUMIFS(Imports_new!AE$10:AE$33,Imports_new!$A$10:$A$33,$A3)</f>
        <v>55748.553997697185</v>
      </c>
      <c r="AF3" s="5">
        <f>SUMIFS(Imports_new!AF$10:AF$33,Imports_new!$A$10:$A$33,$A3)</f>
        <v>55748.553997697185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24024.507288792669</v>
      </c>
      <c r="C5" s="5">
        <f>SUMIFS(Imports_new!C$10:C$33,Imports_new!$A$10:$A$33,$A5)</f>
        <v>24024.507288792669</v>
      </c>
      <c r="D5" s="5">
        <f>SUMIFS(Imports_new!D$10:D$33,Imports_new!$A$10:$A$33,$A5)</f>
        <v>24024.507288792669</v>
      </c>
      <c r="E5" s="5">
        <f>SUMIFS(Imports_new!E$10:E$33,Imports_new!$A$10:$A$33,$A5)</f>
        <v>23906.825179842122</v>
      </c>
      <c r="F5" s="5">
        <f>SUMIFS(Imports_new!F$10:F$33,Imports_new!$A$10:$A$33,$A5)</f>
        <v>23403.763988855775</v>
      </c>
      <c r="G5" s="5">
        <f>SUMIFS(Imports_new!G$10:G$33,Imports_new!$A$10:$A$33,$A5)</f>
        <v>22464.794662008691</v>
      </c>
      <c r="H5" s="5">
        <f>SUMIFS(Imports_new!H$10:H$33,Imports_new!$A$10:$A$33,$A5)</f>
        <v>21752.631588384917</v>
      </c>
      <c r="I5" s="5">
        <f>SUMIFS(Imports_new!I$10:I$33,Imports_new!$A$10:$A$33,$A5)</f>
        <v>21078.330533121392</v>
      </c>
      <c r="J5" s="5">
        <f>SUMIFS(Imports_new!J$10:J$33,Imports_new!$A$10:$A$33,$A5)</f>
        <v>20934.706618737629</v>
      </c>
      <c r="K5" s="5">
        <f>SUMIFS(Imports_new!K$10:K$33,Imports_new!$A$10:$A$33,$A5)</f>
        <v>20432.800988505041</v>
      </c>
      <c r="L5" s="5">
        <f>SUMIFS(Imports_new!L$10:L$33,Imports_new!$A$10:$A$33,$A5)</f>
        <v>19507.372068985645</v>
      </c>
      <c r="M5" s="5">
        <f>SUMIFS(Imports_new!M$10:M$33,Imports_new!$A$10:$A$33,$A5)</f>
        <v>19507.372068985645</v>
      </c>
      <c r="N5" s="5">
        <f>SUMIFS(Imports_new!N$10:N$33,Imports_new!$A$10:$A$33,$A5)</f>
        <v>19507.372068985645</v>
      </c>
      <c r="O5" s="5">
        <f>SUMIFS(Imports_new!O$10:O$33,Imports_new!$A$10:$A$33,$A5)</f>
        <v>19507.372068985645</v>
      </c>
      <c r="P5" s="5">
        <f>SUMIFS(Imports_new!P$10:P$33,Imports_new!$A$10:$A$33,$A5)</f>
        <v>19507.372068985645</v>
      </c>
      <c r="Q5" s="5">
        <f>SUMIFS(Imports_new!Q$10:Q$33,Imports_new!$A$10:$A$33,$A5)</f>
        <v>19507.372068985645</v>
      </c>
      <c r="R5" s="5">
        <f>SUMIFS(Imports_new!R$10:R$33,Imports_new!$A$10:$A$33,$A5)</f>
        <v>19507.372068985645</v>
      </c>
      <c r="S5" s="5">
        <f>SUMIFS(Imports_new!S$10:S$33,Imports_new!$A$10:$A$33,$A5)</f>
        <v>19507.372068985645</v>
      </c>
      <c r="T5" s="5">
        <f>SUMIFS(Imports_new!T$10:T$33,Imports_new!$A$10:$A$33,$A5)</f>
        <v>19507.372068985645</v>
      </c>
      <c r="U5" s="5">
        <f>SUMIFS(Imports_new!U$10:U$33,Imports_new!$A$10:$A$33,$A5)</f>
        <v>19507.372068985645</v>
      </c>
      <c r="V5" s="5">
        <f>SUMIFS(Imports_new!V$10:V$33,Imports_new!$A$10:$A$33,$A5)</f>
        <v>19507.372068985645</v>
      </c>
      <c r="W5" s="5">
        <f>SUMIFS(Imports_new!W$10:W$33,Imports_new!$A$10:$A$33,$A5)</f>
        <v>19507.372068985645</v>
      </c>
      <c r="X5" s="5">
        <f>SUMIFS(Imports_new!X$10:X$33,Imports_new!$A$10:$A$33,$A5)</f>
        <v>19507.372068985645</v>
      </c>
      <c r="Y5" s="5">
        <f>SUMIFS(Imports_new!Y$10:Y$33,Imports_new!$A$10:$A$33,$A5)</f>
        <v>19507.372068985645</v>
      </c>
      <c r="Z5" s="5">
        <f>SUMIFS(Imports_new!Z$10:Z$33,Imports_new!$A$10:$A$33,$A5)</f>
        <v>19507.372068985645</v>
      </c>
      <c r="AA5" s="5">
        <f>SUMIFS(Imports_new!AA$10:AA$33,Imports_new!$A$10:$A$33,$A5)</f>
        <v>19507.372068985645</v>
      </c>
      <c r="AB5" s="5">
        <f>SUMIFS(Imports_new!AB$10:AB$33,Imports_new!$A$10:$A$33,$A5)</f>
        <v>19507.372068985645</v>
      </c>
      <c r="AC5" s="5">
        <f>SUMIFS(Imports_new!AC$10:AC$33,Imports_new!$A$10:$A$33,$A5)</f>
        <v>19507.372068985645</v>
      </c>
      <c r="AD5" s="5">
        <f>SUMIFS(Imports_new!AD$10:AD$33,Imports_new!$A$10:$A$33,$A5)</f>
        <v>19507.372068985645</v>
      </c>
      <c r="AE5" s="5">
        <f>SUMIFS(Imports_new!AE$10:AE$33,Imports_new!$A$10:$A$33,$A5)</f>
        <v>19507.372068985645</v>
      </c>
      <c r="AF5" s="5">
        <f>SUMIFS(Imports_new!AF$10:AF$33,Imports_new!$A$10:$A$33,$A5)</f>
        <v>19507.372068985645</v>
      </c>
    </row>
    <row r="6" spans="1:32">
      <c r="A6" s="2" t="s">
        <v>101</v>
      </c>
      <c r="B6" s="5">
        <f>SUMIFS(Imports_new!B$10:B$33,Imports_new!$A$10:$A$33,$A6)</f>
        <v>30479.154514353242</v>
      </c>
      <c r="C6" s="5">
        <f>SUMIFS(Imports_new!C$10:C$33,Imports_new!$A$10:$A$33,$A6)</f>
        <v>30479.154514353242</v>
      </c>
      <c r="D6" s="5">
        <f>SUMIFS(Imports_new!D$10:D$33,Imports_new!$A$10:$A$33,$A6)</f>
        <v>30479.154514353242</v>
      </c>
      <c r="E6" s="5">
        <f>SUMIFS(Imports_new!E$10:E$33,Imports_new!$A$10:$A$33,$A6)</f>
        <v>32973.976882641415</v>
      </c>
      <c r="F6" s="5">
        <f>SUMIFS(Imports_new!F$10:F$33,Imports_new!$A$10:$A$33,$A6)</f>
        <v>32070.713352017396</v>
      </c>
      <c r="G6" s="5">
        <f>SUMIFS(Imports_new!G$10:G$33,Imports_new!$A$10:$A$33,$A6)</f>
        <v>31347.390162509502</v>
      </c>
      <c r="H6" s="5">
        <f>SUMIFS(Imports_new!H$10:H$33,Imports_new!$A$10:$A$33,$A6)</f>
        <v>29766.830038964308</v>
      </c>
      <c r="I6" s="5">
        <f>SUMIFS(Imports_new!I$10:I$33,Imports_new!$A$10:$A$33,$A6)</f>
        <v>27821.774127994293</v>
      </c>
      <c r="J6" s="5">
        <f>SUMIFS(Imports_new!J$10:J$33,Imports_new!$A$10:$A$33,$A6)</f>
        <v>27658.193457496222</v>
      </c>
      <c r="K6" s="5">
        <f>SUMIFS(Imports_new!K$10:K$33,Imports_new!$A$10:$A$33,$A6)</f>
        <v>27340.090095777487</v>
      </c>
      <c r="L6" s="5">
        <f>SUMIFS(Imports_new!L$10:L$33,Imports_new!$A$10:$A$33,$A6)</f>
        <v>26211.568086428135</v>
      </c>
      <c r="M6" s="5">
        <f>SUMIFS(Imports_new!M$10:M$33,Imports_new!$A$10:$A$33,$A6)</f>
        <v>26211.568086428135</v>
      </c>
      <c r="N6" s="5">
        <f>SUMIFS(Imports_new!N$10:N$33,Imports_new!$A$10:$A$33,$A6)</f>
        <v>26211.568086428135</v>
      </c>
      <c r="O6" s="5">
        <f>SUMIFS(Imports_new!O$10:O$33,Imports_new!$A$10:$A$33,$A6)</f>
        <v>26211.568086428135</v>
      </c>
      <c r="P6" s="5">
        <f>SUMIFS(Imports_new!P$10:P$33,Imports_new!$A$10:$A$33,$A6)</f>
        <v>26211.568086428135</v>
      </c>
      <c r="Q6" s="5">
        <f>SUMIFS(Imports_new!Q$10:Q$33,Imports_new!$A$10:$A$33,$A6)</f>
        <v>26211.568086428135</v>
      </c>
      <c r="R6" s="5">
        <f>SUMIFS(Imports_new!R$10:R$33,Imports_new!$A$10:$A$33,$A6)</f>
        <v>26211.568086428135</v>
      </c>
      <c r="S6" s="5">
        <f>SUMIFS(Imports_new!S$10:S$33,Imports_new!$A$10:$A$33,$A6)</f>
        <v>26211.568086428135</v>
      </c>
      <c r="T6" s="5">
        <f>SUMIFS(Imports_new!T$10:T$33,Imports_new!$A$10:$A$33,$A6)</f>
        <v>26211.568086428135</v>
      </c>
      <c r="U6" s="5">
        <f>SUMIFS(Imports_new!U$10:U$33,Imports_new!$A$10:$A$33,$A6)</f>
        <v>26211.568086428135</v>
      </c>
      <c r="V6" s="5">
        <f>SUMIFS(Imports_new!V$10:V$33,Imports_new!$A$10:$A$33,$A6)</f>
        <v>26211.568086428135</v>
      </c>
      <c r="W6" s="5">
        <f>SUMIFS(Imports_new!W$10:W$33,Imports_new!$A$10:$A$33,$A6)</f>
        <v>26211.568086428135</v>
      </c>
      <c r="X6" s="5">
        <f>SUMIFS(Imports_new!X$10:X$33,Imports_new!$A$10:$A$33,$A6)</f>
        <v>26211.568086428135</v>
      </c>
      <c r="Y6" s="5">
        <f>SUMIFS(Imports_new!Y$10:Y$33,Imports_new!$A$10:$A$33,$A6)</f>
        <v>26211.568086428135</v>
      </c>
      <c r="Z6" s="5">
        <f>SUMIFS(Imports_new!Z$10:Z$33,Imports_new!$A$10:$A$33,$A6)</f>
        <v>26211.568086428135</v>
      </c>
      <c r="AA6" s="5">
        <f>SUMIFS(Imports_new!AA$10:AA$33,Imports_new!$A$10:$A$33,$A6)</f>
        <v>26211.568086428135</v>
      </c>
      <c r="AB6" s="5">
        <f>SUMIFS(Imports_new!AB$10:AB$33,Imports_new!$A$10:$A$33,$A6)</f>
        <v>26211.568086428135</v>
      </c>
      <c r="AC6" s="5">
        <f>SUMIFS(Imports_new!AC$10:AC$33,Imports_new!$A$10:$A$33,$A6)</f>
        <v>26211.568086428135</v>
      </c>
      <c r="AD6" s="5">
        <f>SUMIFS(Imports_new!AD$10:AD$33,Imports_new!$A$10:$A$33,$A6)</f>
        <v>26211.568086428135</v>
      </c>
      <c r="AE6" s="5">
        <f>SUMIFS(Imports_new!AE$10:AE$33,Imports_new!$A$10:$A$33,$A6)</f>
        <v>26211.568086428135</v>
      </c>
      <c r="AF6" s="5">
        <f>SUMIFS(Imports_new!AF$10:AF$33,Imports_new!$A$10:$A$33,$A6)</f>
        <v>26211.568086428135</v>
      </c>
    </row>
    <row r="7" spans="1:32">
      <c r="A7" s="2" t="s">
        <v>100</v>
      </c>
      <c r="B7" s="5">
        <f>SUMIFS(Imports_new!B$10:B$33,Imports_new!$A$10:$A$33,$A7)</f>
        <v>7472.4969246919081</v>
      </c>
      <c r="C7" s="5">
        <f>SUMIFS(Imports_new!C$10:C$33,Imports_new!$A$10:$A$33,$A7)</f>
        <v>7472.4969246919081</v>
      </c>
      <c r="D7" s="5">
        <f>SUMIFS(Imports_new!D$10:D$33,Imports_new!$A$10:$A$33,$A7)</f>
        <v>7472.4969246919081</v>
      </c>
      <c r="E7" s="5">
        <f>SUMIFS(Imports_new!E$10:E$33,Imports_new!$A$10:$A$33,$A7)</f>
        <v>9308.0280117695893</v>
      </c>
      <c r="F7" s="5">
        <f>SUMIFS(Imports_new!F$10:F$33,Imports_new!$A$10:$A$33,$A7)</f>
        <v>11254.497246719684</v>
      </c>
      <c r="G7" s="5">
        <f>SUMIFS(Imports_new!G$10:G$33,Imports_new!$A$10:$A$33,$A7)</f>
        <v>13270.009610738161</v>
      </c>
      <c r="H7" s="5">
        <f>SUMIFS(Imports_new!H$10:H$33,Imports_new!$A$10:$A$33,$A7)</f>
        <v>12760.007407524821</v>
      </c>
      <c r="I7" s="5">
        <f>SUMIFS(Imports_new!I$10:I$33,Imports_new!$A$10:$A$33,$A7)</f>
        <v>13171.214686553609</v>
      </c>
      <c r="J7" s="5">
        <f>SUMIFS(Imports_new!J$10:J$33,Imports_new!$A$10:$A$33,$A7)</f>
        <v>13117.907981960583</v>
      </c>
      <c r="K7" s="5">
        <f>SUMIFS(Imports_new!K$10:K$33,Imports_new!$A$10:$A$33,$A7)</f>
        <v>15826.067258826051</v>
      </c>
      <c r="L7" s="5">
        <f>SUMIFS(Imports_new!L$10:L$33,Imports_new!$A$10:$A$33,$A7)</f>
        <v>18418.71585707512</v>
      </c>
      <c r="M7" s="5">
        <f>SUMIFS(Imports_new!M$10:M$33,Imports_new!$A$10:$A$33,$A7)</f>
        <v>18418.71585707512</v>
      </c>
      <c r="N7" s="5">
        <f>SUMIFS(Imports_new!N$10:N$33,Imports_new!$A$10:$A$33,$A7)</f>
        <v>18418.71585707512</v>
      </c>
      <c r="O7" s="5">
        <f>SUMIFS(Imports_new!O$10:O$33,Imports_new!$A$10:$A$33,$A7)</f>
        <v>18418.71585707512</v>
      </c>
      <c r="P7" s="5">
        <f>SUMIFS(Imports_new!P$10:P$33,Imports_new!$A$10:$A$33,$A7)</f>
        <v>18418.71585707512</v>
      </c>
      <c r="Q7" s="5">
        <f>SUMIFS(Imports_new!Q$10:Q$33,Imports_new!$A$10:$A$33,$A7)</f>
        <v>18418.71585707512</v>
      </c>
      <c r="R7" s="5">
        <f>SUMIFS(Imports_new!R$10:R$33,Imports_new!$A$10:$A$33,$A7)</f>
        <v>18418.71585707512</v>
      </c>
      <c r="S7" s="5">
        <f>SUMIFS(Imports_new!S$10:S$33,Imports_new!$A$10:$A$33,$A7)</f>
        <v>18418.71585707512</v>
      </c>
      <c r="T7" s="5">
        <f>SUMIFS(Imports_new!T$10:T$33,Imports_new!$A$10:$A$33,$A7)</f>
        <v>18418.71585707512</v>
      </c>
      <c r="U7" s="5">
        <f>SUMIFS(Imports_new!U$10:U$33,Imports_new!$A$10:$A$33,$A7)</f>
        <v>18418.71585707512</v>
      </c>
      <c r="V7" s="5">
        <f>SUMIFS(Imports_new!V$10:V$33,Imports_new!$A$10:$A$33,$A7)</f>
        <v>18418.71585707512</v>
      </c>
      <c r="W7" s="5">
        <f>SUMIFS(Imports_new!W$10:W$33,Imports_new!$A$10:$A$33,$A7)</f>
        <v>18418.71585707512</v>
      </c>
      <c r="X7" s="5">
        <f>SUMIFS(Imports_new!X$10:X$33,Imports_new!$A$10:$A$33,$A7)</f>
        <v>18418.71585707512</v>
      </c>
      <c r="Y7" s="5">
        <f>SUMIFS(Imports_new!Y$10:Y$33,Imports_new!$A$10:$A$33,$A7)</f>
        <v>18418.71585707512</v>
      </c>
      <c r="Z7" s="5">
        <f>SUMIFS(Imports_new!Z$10:Z$33,Imports_new!$A$10:$A$33,$A7)</f>
        <v>18418.71585707512</v>
      </c>
      <c r="AA7" s="5">
        <f>SUMIFS(Imports_new!AA$10:AA$33,Imports_new!$A$10:$A$33,$A7)</f>
        <v>18418.71585707512</v>
      </c>
      <c r="AB7" s="5">
        <f>SUMIFS(Imports_new!AB$10:AB$33,Imports_new!$A$10:$A$33,$A7)</f>
        <v>18418.71585707512</v>
      </c>
      <c r="AC7" s="5">
        <f>SUMIFS(Imports_new!AC$10:AC$33,Imports_new!$A$10:$A$33,$A7)</f>
        <v>18418.71585707512</v>
      </c>
      <c r="AD7" s="5">
        <f>SUMIFS(Imports_new!AD$10:AD$33,Imports_new!$A$10:$A$33,$A7)</f>
        <v>18418.71585707512</v>
      </c>
      <c r="AE7" s="5">
        <f>SUMIFS(Imports_new!AE$10:AE$33,Imports_new!$A$10:$A$33,$A7)</f>
        <v>18418.71585707512</v>
      </c>
      <c r="AF7" s="5">
        <f>SUMIFS(Imports_new!AF$10:AF$33,Imports_new!$A$10:$A$33,$A7)</f>
        <v>18418.71585707512</v>
      </c>
    </row>
    <row r="8" spans="1:32">
      <c r="A8" s="2" t="s">
        <v>102</v>
      </c>
      <c r="B8" s="5">
        <f>SUMIFS(Imports_new!B$10:B$33,Imports_new!$A$10:$A$33,$A8)</f>
        <v>22979.829495218921</v>
      </c>
      <c r="C8" s="5">
        <f>SUMIFS(Imports_new!C$10:C$33,Imports_new!$A$10:$A$33,$A8)</f>
        <v>22979.829495218921</v>
      </c>
      <c r="D8" s="5">
        <f>SUMIFS(Imports_new!D$10:D$33,Imports_new!$A$10:$A$33,$A8)</f>
        <v>22979.829495218921</v>
      </c>
      <c r="E8" s="5">
        <f>SUMIFS(Imports_new!E$10:E$33,Imports_new!$A$10:$A$33,$A8)</f>
        <v>37961.011131213549</v>
      </c>
      <c r="F8" s="5">
        <f>SUMIFS(Imports_new!F$10:F$33,Imports_new!$A$10:$A$33,$A8)</f>
        <v>27567.75197698316</v>
      </c>
      <c r="G8" s="5">
        <f>SUMIFS(Imports_new!G$10:G$33,Imports_new!$A$10:$A$33,$A8)</f>
        <v>22894.309694687898</v>
      </c>
      <c r="H8" s="5">
        <f>SUMIFS(Imports_new!H$10:H$33,Imports_new!$A$10:$A$33,$A8)</f>
        <v>21187.179050639174</v>
      </c>
      <c r="I8" s="5">
        <f>SUMIFS(Imports_new!I$10:I$33,Imports_new!$A$10:$A$33,$A8)</f>
        <v>18282.475971758831</v>
      </c>
      <c r="J8" s="5">
        <f>SUMIFS(Imports_new!J$10:J$33,Imports_new!$A$10:$A$33,$A8)</f>
        <v>18316.205663751392</v>
      </c>
      <c r="K8" s="5">
        <f>SUMIFS(Imports_new!K$10:K$33,Imports_new!$A$10:$A$33,$A8)</f>
        <v>21102.759998123631</v>
      </c>
      <c r="L8" s="5">
        <f>SUMIFS(Imports_new!L$10:L$33,Imports_new!$A$10:$A$33,$A8)</f>
        <v>23714.929777719619</v>
      </c>
      <c r="M8" s="5">
        <f>SUMIFS(Imports_new!M$10:M$33,Imports_new!$A$10:$A$33,$A8)</f>
        <v>23714.929777719619</v>
      </c>
      <c r="N8" s="5">
        <f>SUMIFS(Imports_new!N$10:N$33,Imports_new!$A$10:$A$33,$A8)</f>
        <v>23714.929777719619</v>
      </c>
      <c r="O8" s="5">
        <f>SUMIFS(Imports_new!O$10:O$33,Imports_new!$A$10:$A$33,$A8)</f>
        <v>23714.929777719619</v>
      </c>
      <c r="P8" s="5">
        <f>SUMIFS(Imports_new!P$10:P$33,Imports_new!$A$10:$A$33,$A8)</f>
        <v>23714.929777719619</v>
      </c>
      <c r="Q8" s="5">
        <f>SUMIFS(Imports_new!Q$10:Q$33,Imports_new!$A$10:$A$33,$A8)</f>
        <v>23714.929777719619</v>
      </c>
      <c r="R8" s="5">
        <f>SUMIFS(Imports_new!R$10:R$33,Imports_new!$A$10:$A$33,$A8)</f>
        <v>23714.929777719619</v>
      </c>
      <c r="S8" s="5">
        <f>SUMIFS(Imports_new!S$10:S$33,Imports_new!$A$10:$A$33,$A8)</f>
        <v>23714.929777719619</v>
      </c>
      <c r="T8" s="5">
        <f>SUMIFS(Imports_new!T$10:T$33,Imports_new!$A$10:$A$33,$A8)</f>
        <v>23714.929777719619</v>
      </c>
      <c r="U8" s="5">
        <f>SUMIFS(Imports_new!U$10:U$33,Imports_new!$A$10:$A$33,$A8)</f>
        <v>23714.929777719619</v>
      </c>
      <c r="V8" s="5">
        <f>SUMIFS(Imports_new!V$10:V$33,Imports_new!$A$10:$A$33,$A8)</f>
        <v>23714.929777719619</v>
      </c>
      <c r="W8" s="5">
        <f>SUMIFS(Imports_new!W$10:W$33,Imports_new!$A$10:$A$33,$A8)</f>
        <v>23714.929777719619</v>
      </c>
      <c r="X8" s="5">
        <f>SUMIFS(Imports_new!X$10:X$33,Imports_new!$A$10:$A$33,$A8)</f>
        <v>23714.929777719619</v>
      </c>
      <c r="Y8" s="5">
        <f>SUMIFS(Imports_new!Y$10:Y$33,Imports_new!$A$10:$A$33,$A8)</f>
        <v>23714.929777719619</v>
      </c>
      <c r="Z8" s="5">
        <f>SUMIFS(Imports_new!Z$10:Z$33,Imports_new!$A$10:$A$33,$A8)</f>
        <v>23714.929777719619</v>
      </c>
      <c r="AA8" s="5">
        <f>SUMIFS(Imports_new!AA$10:AA$33,Imports_new!$A$10:$A$33,$A8)</f>
        <v>23714.929777719619</v>
      </c>
      <c r="AB8" s="5">
        <f>SUMIFS(Imports_new!AB$10:AB$33,Imports_new!$A$10:$A$33,$A8)</f>
        <v>23714.929777719619</v>
      </c>
      <c r="AC8" s="5">
        <f>SUMIFS(Imports_new!AC$10:AC$33,Imports_new!$A$10:$A$33,$A8)</f>
        <v>23714.929777719619</v>
      </c>
      <c r="AD8" s="5">
        <f>SUMIFS(Imports_new!AD$10:AD$33,Imports_new!$A$10:$A$33,$A8)</f>
        <v>23714.929777719619</v>
      </c>
      <c r="AE8" s="5">
        <f>SUMIFS(Imports_new!AE$10:AE$33,Imports_new!$A$10:$A$33,$A8)</f>
        <v>23714.929777719619</v>
      </c>
      <c r="AF8" s="5">
        <f>SUMIFS(Imports_new!AF$10:AF$33,Imports_new!$A$10:$A$33,$A8)</f>
        <v>23714.929777719619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12881.527543413962</v>
      </c>
      <c r="C10" s="5">
        <f>SUMIFS(Imports_new!C$10:C$33,Imports_new!$A$10:$A$33,$A10)</f>
        <v>12881.527543413962</v>
      </c>
      <c r="D10" s="5">
        <f>SUMIFS(Imports_new!D$10:D$33,Imports_new!$A$10:$A$33,$A10)</f>
        <v>12881.527543413962</v>
      </c>
      <c r="E10" s="5">
        <f>SUMIFS(Imports_new!E$10:E$33,Imports_new!$A$10:$A$33,$A10)</f>
        <v>18971.226905193023</v>
      </c>
      <c r="F10" s="5">
        <f>SUMIFS(Imports_new!F$10:F$33,Imports_new!$A$10:$A$33,$A10)</f>
        <v>14429.986463692905</v>
      </c>
      <c r="G10" s="5">
        <f>SUMIFS(Imports_new!G$10:G$33,Imports_new!$A$10:$A$33,$A10)</f>
        <v>12665.062038706412</v>
      </c>
      <c r="H10" s="5">
        <f>SUMIFS(Imports_new!H$10:H$33,Imports_new!$A$10:$A$33,$A10)</f>
        <v>11543.298193463846</v>
      </c>
      <c r="I10" s="5">
        <f>SUMIFS(Imports_new!I$10:I$33,Imports_new!$A$10:$A$33,$A10)</f>
        <v>9523.5001283039783</v>
      </c>
      <c r="J10" s="5">
        <f>SUMIFS(Imports_new!J$10:J$33,Imports_new!$A$10:$A$33,$A10)</f>
        <v>9425.6119852958927</v>
      </c>
      <c r="K10" s="5">
        <f>SUMIFS(Imports_new!K$10:K$33,Imports_new!$A$10:$A$33,$A10)</f>
        <v>9595.5413615451707</v>
      </c>
      <c r="L10" s="5">
        <f>SUMIFS(Imports_new!L$10:L$33,Imports_new!$A$10:$A$33,$A10)</f>
        <v>9461.4132638270803</v>
      </c>
      <c r="M10" s="5">
        <f>SUMIFS(Imports_new!M$10:M$33,Imports_new!$A$10:$A$33,$A10)</f>
        <v>9461.4132638270803</v>
      </c>
      <c r="N10" s="5">
        <f>SUMIFS(Imports_new!N$10:N$33,Imports_new!$A$10:$A$33,$A10)</f>
        <v>9461.4132638270803</v>
      </c>
      <c r="O10" s="5">
        <f>SUMIFS(Imports_new!O$10:O$33,Imports_new!$A$10:$A$33,$A10)</f>
        <v>9461.4132638270803</v>
      </c>
      <c r="P10" s="5">
        <f>SUMIFS(Imports_new!P$10:P$33,Imports_new!$A$10:$A$33,$A10)</f>
        <v>9461.4132638270803</v>
      </c>
      <c r="Q10" s="5">
        <f>SUMIFS(Imports_new!Q$10:Q$33,Imports_new!$A$10:$A$33,$A10)</f>
        <v>9461.4132638270803</v>
      </c>
      <c r="R10" s="5">
        <f>SUMIFS(Imports_new!R$10:R$33,Imports_new!$A$10:$A$33,$A10)</f>
        <v>9461.4132638270803</v>
      </c>
      <c r="S10" s="5">
        <f>SUMIFS(Imports_new!S$10:S$33,Imports_new!$A$10:$A$33,$A10)</f>
        <v>9461.4132638270803</v>
      </c>
      <c r="T10" s="5">
        <f>SUMIFS(Imports_new!T$10:T$33,Imports_new!$A$10:$A$33,$A10)</f>
        <v>9461.4132638270803</v>
      </c>
      <c r="U10" s="5">
        <f>SUMIFS(Imports_new!U$10:U$33,Imports_new!$A$10:$A$33,$A10)</f>
        <v>9461.4132638270803</v>
      </c>
      <c r="V10" s="5">
        <f>SUMIFS(Imports_new!V$10:V$33,Imports_new!$A$10:$A$33,$A10)</f>
        <v>9461.4132638270803</v>
      </c>
      <c r="W10" s="5">
        <f>SUMIFS(Imports_new!W$10:W$33,Imports_new!$A$10:$A$33,$A10)</f>
        <v>9461.4132638270803</v>
      </c>
      <c r="X10" s="5">
        <f>SUMIFS(Imports_new!X$10:X$33,Imports_new!$A$10:$A$33,$A10)</f>
        <v>9461.4132638270803</v>
      </c>
      <c r="Y10" s="5">
        <f>SUMIFS(Imports_new!Y$10:Y$33,Imports_new!$A$10:$A$33,$A10)</f>
        <v>9461.4132638270803</v>
      </c>
      <c r="Z10" s="5">
        <f>SUMIFS(Imports_new!Z$10:Z$33,Imports_new!$A$10:$A$33,$A10)</f>
        <v>9461.4132638270803</v>
      </c>
      <c r="AA10" s="5">
        <f>SUMIFS(Imports_new!AA$10:AA$33,Imports_new!$A$10:$A$33,$A10)</f>
        <v>9461.4132638270803</v>
      </c>
      <c r="AB10" s="5">
        <f>SUMIFS(Imports_new!AB$10:AB$33,Imports_new!$A$10:$A$33,$A10)</f>
        <v>9461.4132638270803</v>
      </c>
      <c r="AC10" s="5">
        <f>SUMIFS(Imports_new!AC$10:AC$33,Imports_new!$A$10:$A$33,$A10)</f>
        <v>9461.4132638270803</v>
      </c>
      <c r="AD10" s="5">
        <f>SUMIFS(Imports_new!AD$10:AD$33,Imports_new!$A$10:$A$33,$A10)</f>
        <v>9461.4132638270803</v>
      </c>
      <c r="AE10" s="5">
        <f>SUMIFS(Imports_new!AE$10:AE$33,Imports_new!$A$10:$A$33,$A10)</f>
        <v>9461.4132638270803</v>
      </c>
      <c r="AF10" s="5">
        <f>SUMIFS(Imports_new!AF$10:AF$33,Imports_new!$A$10:$A$33,$A10)</f>
        <v>9461.4132638270803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13738.744264338762</v>
      </c>
      <c r="C12" s="5">
        <f>SUMIFS(Imports_new!C$10:C$33,Imports_new!$A$10:$A$33,$A12)</f>
        <v>13738.744264338762</v>
      </c>
      <c r="D12" s="5">
        <f>SUMIFS(Imports_new!D$10:D$33,Imports_new!$A$10:$A$33,$A12)</f>
        <v>13738.744264338762</v>
      </c>
      <c r="E12" s="5">
        <f>SUMIFS(Imports_new!E$10:E$33,Imports_new!$A$10:$A$33,$A12)</f>
        <v>22280.566614838233</v>
      </c>
      <c r="F12" s="5">
        <f>SUMIFS(Imports_new!F$10:F$33,Imports_new!$A$10:$A$33,$A12)</f>
        <v>14242.141947643007</v>
      </c>
      <c r="G12" s="5">
        <f>SUMIFS(Imports_new!G$10:G$33,Imports_new!$A$10:$A$33,$A12)</f>
        <v>13060.389226593852</v>
      </c>
      <c r="H12" s="5">
        <f>SUMIFS(Imports_new!H$10:H$33,Imports_new!$A$10:$A$33,$A12)</f>
        <v>11886.701003631852</v>
      </c>
      <c r="I12" s="5">
        <f>SUMIFS(Imports_new!I$10:I$33,Imports_new!$A$10:$A$33,$A12)</f>
        <v>9995.9315758245903</v>
      </c>
      <c r="J12" s="5">
        <f>SUMIFS(Imports_new!J$10:J$33,Imports_new!$A$10:$A$33,$A12)</f>
        <v>10028.355087664175</v>
      </c>
      <c r="K12" s="5">
        <f>SUMIFS(Imports_new!K$10:K$33,Imports_new!$A$10:$A$33,$A12)</f>
        <v>9934.7841660557697</v>
      </c>
      <c r="L12" s="5">
        <f>SUMIFS(Imports_new!L$10:L$33,Imports_new!$A$10:$A$33,$A12)</f>
        <v>8161.4782184069836</v>
      </c>
      <c r="M12" s="5">
        <f>SUMIFS(Imports_new!M$10:M$33,Imports_new!$A$10:$A$33,$A12)</f>
        <v>8161.4782184069836</v>
      </c>
      <c r="N12" s="5">
        <f>SUMIFS(Imports_new!N$10:N$33,Imports_new!$A$10:$A$33,$A12)</f>
        <v>8161.4782184069836</v>
      </c>
      <c r="O12" s="5">
        <f>SUMIFS(Imports_new!O$10:O$33,Imports_new!$A$10:$A$33,$A12)</f>
        <v>8161.4782184069836</v>
      </c>
      <c r="P12" s="5">
        <f>SUMIFS(Imports_new!P$10:P$33,Imports_new!$A$10:$A$33,$A12)</f>
        <v>8161.4782184069836</v>
      </c>
      <c r="Q12" s="5">
        <f>SUMIFS(Imports_new!Q$10:Q$33,Imports_new!$A$10:$A$33,$A12)</f>
        <v>8161.4782184069836</v>
      </c>
      <c r="R12" s="5">
        <f>SUMIFS(Imports_new!R$10:R$33,Imports_new!$A$10:$A$33,$A12)</f>
        <v>8161.4782184069836</v>
      </c>
      <c r="S12" s="5">
        <f>SUMIFS(Imports_new!S$10:S$33,Imports_new!$A$10:$A$33,$A12)</f>
        <v>8161.4782184069836</v>
      </c>
      <c r="T12" s="5">
        <f>SUMIFS(Imports_new!T$10:T$33,Imports_new!$A$10:$A$33,$A12)</f>
        <v>8161.4782184069836</v>
      </c>
      <c r="U12" s="5">
        <f>SUMIFS(Imports_new!U$10:U$33,Imports_new!$A$10:$A$33,$A12)</f>
        <v>8161.4782184069836</v>
      </c>
      <c r="V12" s="5">
        <f>SUMIFS(Imports_new!V$10:V$33,Imports_new!$A$10:$A$33,$A12)</f>
        <v>8161.4782184069836</v>
      </c>
      <c r="W12" s="5">
        <f>SUMIFS(Imports_new!W$10:W$33,Imports_new!$A$10:$A$33,$A12)</f>
        <v>8161.4782184069836</v>
      </c>
      <c r="X12" s="5">
        <f>SUMIFS(Imports_new!X$10:X$33,Imports_new!$A$10:$A$33,$A12)</f>
        <v>8161.4782184069836</v>
      </c>
      <c r="Y12" s="5">
        <f>SUMIFS(Imports_new!Y$10:Y$33,Imports_new!$A$10:$A$33,$A12)</f>
        <v>8161.4782184069836</v>
      </c>
      <c r="Z12" s="5">
        <f>SUMIFS(Imports_new!Z$10:Z$33,Imports_new!$A$10:$A$33,$A12)</f>
        <v>8161.4782184069836</v>
      </c>
      <c r="AA12" s="5">
        <f>SUMIFS(Imports_new!AA$10:AA$33,Imports_new!$A$10:$A$33,$A12)</f>
        <v>8161.4782184069836</v>
      </c>
      <c r="AB12" s="5">
        <f>SUMIFS(Imports_new!AB$10:AB$33,Imports_new!$A$10:$A$33,$A12)</f>
        <v>8161.4782184069836</v>
      </c>
      <c r="AC12" s="5">
        <f>SUMIFS(Imports_new!AC$10:AC$33,Imports_new!$A$10:$A$33,$A12)</f>
        <v>8161.4782184069836</v>
      </c>
      <c r="AD12" s="5">
        <f>SUMIFS(Imports_new!AD$10:AD$33,Imports_new!$A$10:$A$33,$A12)</f>
        <v>8161.4782184069836</v>
      </c>
      <c r="AE12" s="5">
        <f>SUMIFS(Imports_new!AE$10:AE$33,Imports_new!$A$10:$A$33,$A12)</f>
        <v>8161.4782184069836</v>
      </c>
      <c r="AF12" s="5">
        <f>SUMIFS(Imports_new!AF$10:AF$33,Imports_new!$A$10:$A$33,$A12)</f>
        <v>8161.4782184069836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2236.6772853925154</v>
      </c>
      <c r="C15" s="5">
        <f>SUMIFS(Imports_new!C$10:C$33,Imports_new!$A$10:$A$33,$A15)</f>
        <v>2236.6772853925154</v>
      </c>
      <c r="D15" s="5">
        <f>SUMIFS(Imports_new!D$10:D$33,Imports_new!$A$10:$A$33,$A15)</f>
        <v>2236.6772853925154</v>
      </c>
      <c r="E15" s="5">
        <f>SUMIFS(Imports_new!E$10:E$33,Imports_new!$A$10:$A$33,$A15)</f>
        <v>14596.580813836792</v>
      </c>
      <c r="F15" s="5">
        <f>SUMIFS(Imports_new!F$10:F$33,Imports_new!$A$10:$A$33,$A15)</f>
        <v>62133.905952265399</v>
      </c>
      <c r="G15" s="5">
        <f>SUMIFS(Imports_new!G$10:G$33,Imports_new!$A$10:$A$33,$A15)</f>
        <v>89082.602157317102</v>
      </c>
      <c r="H15" s="5">
        <f>SUMIFS(Imports_new!H$10:H$33,Imports_new!$A$10:$A$33,$A15)</f>
        <v>110053.29042345537</v>
      </c>
      <c r="I15" s="5">
        <f>SUMIFS(Imports_new!I$10:I$33,Imports_new!$A$10:$A$33,$A15)</f>
        <v>134256.13601415785</v>
      </c>
      <c r="J15" s="5">
        <f>SUMIFS(Imports_new!J$10:J$33,Imports_new!$A$10:$A$33,$A15)</f>
        <v>144420.59814416541</v>
      </c>
      <c r="K15" s="5">
        <f>SUMIFS(Imports_new!K$10:K$33,Imports_new!$A$10:$A$33,$A15)</f>
        <v>146525.96974025722</v>
      </c>
      <c r="L15" s="5">
        <f>SUMIFS(Imports_new!L$10:L$33,Imports_new!$A$10:$A$33,$A15)</f>
        <v>166817.90484486966</v>
      </c>
      <c r="M15" s="5">
        <f>SUMIFS(Imports_new!M$10:M$33,Imports_new!$A$10:$A$33,$A15)</f>
        <v>166817.90484486966</v>
      </c>
      <c r="N15" s="5">
        <f>SUMIFS(Imports_new!N$10:N$33,Imports_new!$A$10:$A$33,$A15)</f>
        <v>166817.90484486966</v>
      </c>
      <c r="O15" s="5">
        <f>SUMIFS(Imports_new!O$10:O$33,Imports_new!$A$10:$A$33,$A15)</f>
        <v>166817.90484486966</v>
      </c>
      <c r="P15" s="5">
        <f>SUMIFS(Imports_new!P$10:P$33,Imports_new!$A$10:$A$33,$A15)</f>
        <v>166817.90484486966</v>
      </c>
      <c r="Q15" s="5">
        <f>SUMIFS(Imports_new!Q$10:Q$33,Imports_new!$A$10:$A$33,$A15)</f>
        <v>166817.90484486966</v>
      </c>
      <c r="R15" s="5">
        <f>SUMIFS(Imports_new!R$10:R$33,Imports_new!$A$10:$A$33,$A15)</f>
        <v>166817.90484486966</v>
      </c>
      <c r="S15" s="5">
        <f>SUMIFS(Imports_new!S$10:S$33,Imports_new!$A$10:$A$33,$A15)</f>
        <v>166817.90484486966</v>
      </c>
      <c r="T15" s="5">
        <f>SUMIFS(Imports_new!T$10:T$33,Imports_new!$A$10:$A$33,$A15)</f>
        <v>166817.90484486966</v>
      </c>
      <c r="U15" s="5">
        <f>SUMIFS(Imports_new!U$10:U$33,Imports_new!$A$10:$A$33,$A15)</f>
        <v>166817.90484486966</v>
      </c>
      <c r="V15" s="5">
        <f>SUMIFS(Imports_new!V$10:V$33,Imports_new!$A$10:$A$33,$A15)</f>
        <v>166817.90484486966</v>
      </c>
      <c r="W15" s="5">
        <f>SUMIFS(Imports_new!W$10:W$33,Imports_new!$A$10:$A$33,$A15)</f>
        <v>166817.90484486966</v>
      </c>
      <c r="X15" s="5">
        <f>SUMIFS(Imports_new!X$10:X$33,Imports_new!$A$10:$A$33,$A15)</f>
        <v>166817.90484486966</v>
      </c>
      <c r="Y15" s="5">
        <f>SUMIFS(Imports_new!Y$10:Y$33,Imports_new!$A$10:$A$33,$A15)</f>
        <v>166817.90484486966</v>
      </c>
      <c r="Z15" s="5">
        <f>SUMIFS(Imports_new!Z$10:Z$33,Imports_new!$A$10:$A$33,$A15)</f>
        <v>166817.90484486966</v>
      </c>
      <c r="AA15" s="5">
        <f>SUMIFS(Imports_new!AA$10:AA$33,Imports_new!$A$10:$A$33,$A15)</f>
        <v>166817.90484486966</v>
      </c>
      <c r="AB15" s="5">
        <f>SUMIFS(Imports_new!AB$10:AB$33,Imports_new!$A$10:$A$33,$A15)</f>
        <v>166817.90484486966</v>
      </c>
      <c r="AC15" s="5">
        <f>SUMIFS(Imports_new!AC$10:AC$33,Imports_new!$A$10:$A$33,$A15)</f>
        <v>166817.90484486966</v>
      </c>
      <c r="AD15" s="5">
        <f>SUMIFS(Imports_new!AD$10:AD$33,Imports_new!$A$10:$A$33,$A15)</f>
        <v>166817.90484486966</v>
      </c>
      <c r="AE15" s="5">
        <f>SUMIFS(Imports_new!AE$10:AE$33,Imports_new!$A$10:$A$33,$A15)</f>
        <v>166817.90484486966</v>
      </c>
      <c r="AF15" s="5">
        <f>SUMIFS(Imports_new!AF$10:AF$33,Imports_new!$A$10:$A$33,$A15)</f>
        <v>166817.90484486966</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11822086</v>
      </c>
      <c r="C2">
        <f>exports!E2</f>
        <v>11822086</v>
      </c>
      <c r="D2">
        <f>exports!F2</f>
        <v>11822086</v>
      </c>
      <c r="E2">
        <f>exports!G2</f>
        <v>11822086</v>
      </c>
      <c r="F2">
        <f>exports!H2</f>
        <v>11822086</v>
      </c>
      <c r="G2">
        <f>exports!I2</f>
        <v>11822086</v>
      </c>
      <c r="H2">
        <f>exports!J2</f>
        <v>11822086</v>
      </c>
      <c r="I2">
        <f>exports!K2</f>
        <v>11822086</v>
      </c>
      <c r="J2">
        <f>exports!L2</f>
        <v>11822086</v>
      </c>
      <c r="K2">
        <f>exports!M2</f>
        <v>11822086</v>
      </c>
      <c r="L2">
        <f>exports!N2</f>
        <v>11822086</v>
      </c>
      <c r="M2">
        <f>exports!O2</f>
        <v>11822086</v>
      </c>
      <c r="N2">
        <f>exports!P2</f>
        <v>11822086</v>
      </c>
      <c r="O2">
        <f>exports!Q2</f>
        <v>11822086</v>
      </c>
      <c r="P2">
        <f>exports!R2</f>
        <v>11822086</v>
      </c>
      <c r="Q2">
        <f>exports!S2</f>
        <v>11822086</v>
      </c>
      <c r="R2">
        <f>exports!T2</f>
        <v>11822086</v>
      </c>
      <c r="S2">
        <f>exports!U2</f>
        <v>11822086</v>
      </c>
      <c r="T2">
        <f>exports!V2</f>
        <v>11822086</v>
      </c>
      <c r="U2">
        <f>exports!W2</f>
        <v>11822086</v>
      </c>
      <c r="V2">
        <f>exports!X2</f>
        <v>11822086</v>
      </c>
      <c r="W2">
        <f>exports!Y2</f>
        <v>11822086</v>
      </c>
      <c r="X2">
        <f>exports!Z2</f>
        <v>11822086</v>
      </c>
      <c r="Y2">
        <f>exports!AA2</f>
        <v>11822086</v>
      </c>
      <c r="Z2">
        <f>exports!AB2</f>
        <v>11822086</v>
      </c>
      <c r="AA2">
        <f>exports!AC2</f>
        <v>11822086</v>
      </c>
      <c r="AB2">
        <f>exports!AD2</f>
        <v>11822086</v>
      </c>
      <c r="AC2">
        <f>exports!AE2</f>
        <v>11822086</v>
      </c>
      <c r="AD2">
        <f>exports!AF2</f>
        <v>11822086</v>
      </c>
      <c r="AE2">
        <f>exports!AG2</f>
        <v>11822086</v>
      </c>
      <c r="AF2">
        <f>exports!AH2</f>
        <v>11822086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95.749059728175524</v>
      </c>
      <c r="C2" s="12">
        <f>SUMIFS('State Generation Costs Calcs'!C105:C155,'State Generation Costs Calcs'!$A$105:$A$155,About!$B$2)*About!$A$67</f>
        <v>93.881871619499634</v>
      </c>
      <c r="D2" s="12">
        <f>SUMIFS('State Generation Costs Calcs'!D105:D155,'State Generation Costs Calcs'!$A$105:$A$155,About!$B$2)*About!$A$67</f>
        <v>92.137932642272048</v>
      </c>
      <c r="E2" s="12">
        <f>SUMIFS('State Generation Costs Calcs'!E105:E155,'State Generation Costs Calcs'!$A$105:$A$155,About!$B$2)*About!$A$67</f>
        <v>90.703775253672632</v>
      </c>
      <c r="F2" s="12">
        <f>SUMIFS('State Generation Costs Calcs'!F105:F155,'State Generation Costs Calcs'!$A$105:$A$155,About!$B$2)*About!$A$67</f>
        <v>90.310162249563462</v>
      </c>
      <c r="G2" s="12">
        <f>SUMIFS('State Generation Costs Calcs'!G105:G155,'State Generation Costs Calcs'!$A$105:$A$155,About!$B$2)*About!$A$67</f>
        <v>90.434329545594395</v>
      </c>
      <c r="H2" s="12">
        <f>SUMIFS('State Generation Costs Calcs'!H105:H155,'State Generation Costs Calcs'!$A$105:$A$155,About!$B$2)*About!$A$67</f>
        <v>91.292893383064808</v>
      </c>
      <c r="I2" s="12">
        <f>SUMIFS('State Generation Costs Calcs'!I105:I155,'State Generation Costs Calcs'!$A$105:$A$155,About!$B$2)*About!$A$67</f>
        <v>92.070280710831696</v>
      </c>
      <c r="J2" s="12">
        <f>SUMIFS('State Generation Costs Calcs'!J105:J155,'State Generation Costs Calcs'!$A$105:$A$155,About!$B$2)*About!$A$67</f>
        <v>91.657389321677755</v>
      </c>
      <c r="K2" s="12">
        <f>SUMIFS('State Generation Costs Calcs'!K105:K155,'State Generation Costs Calcs'!$A$105:$A$155,About!$B$2)*About!$A$67</f>
        <v>90.452937071389528</v>
      </c>
      <c r="L2" s="12">
        <f>SUMIFS('State Generation Costs Calcs'!L105:L155,'State Generation Costs Calcs'!$A$105:$A$155,About!$B$2)*About!$A$67</f>
        <v>89.070381488942076</v>
      </c>
      <c r="M2" s="12">
        <f>SUMIFS('State Generation Costs Calcs'!M105:M155,'State Generation Costs Calcs'!$A$105:$A$155,About!$B$2)*About!$A$67</f>
        <v>87.856675520785501</v>
      </c>
      <c r="N2" s="12">
        <f>SUMIFS('State Generation Costs Calcs'!N105:N155,'State Generation Costs Calcs'!$A$105:$A$155,About!$B$2)*About!$A$67</f>
        <v>86.571639638502134</v>
      </c>
      <c r="O2" s="12">
        <f>SUMIFS('State Generation Costs Calcs'!O105:O155,'State Generation Costs Calcs'!$A$105:$A$155,About!$B$2)*About!$A$67</f>
        <v>85.894305709140752</v>
      </c>
      <c r="P2" s="12">
        <f>SUMIFS('State Generation Costs Calcs'!P105:P155,'State Generation Costs Calcs'!$A$105:$A$155,About!$B$2)*About!$A$67</f>
        <v>85.725788216556211</v>
      </c>
      <c r="Q2" s="12">
        <f>SUMIFS('State Generation Costs Calcs'!Q105:Q155,'State Generation Costs Calcs'!$A$105:$A$155,About!$B$2)*About!$A$67</f>
        <v>84.95115362324826</v>
      </c>
      <c r="R2" s="12">
        <f>SUMIFS('State Generation Costs Calcs'!R105:R155,'State Generation Costs Calcs'!$A$105:$A$155,About!$B$2)*About!$A$67</f>
        <v>84.011881525712155</v>
      </c>
      <c r="S2" s="12">
        <f>SUMIFS('State Generation Costs Calcs'!S105:S155,'State Generation Costs Calcs'!$A$105:$A$155,About!$B$2)*About!$A$67</f>
        <v>83.344137569186557</v>
      </c>
      <c r="T2" s="12">
        <f>SUMIFS('State Generation Costs Calcs'!T105:T155,'State Generation Costs Calcs'!$A$105:$A$155,About!$B$2)*About!$A$67</f>
        <v>83.067878182112466</v>
      </c>
      <c r="U2" s="12">
        <f>SUMIFS('State Generation Costs Calcs'!U105:U155,'State Generation Costs Calcs'!$A$105:$A$155,About!$B$2)*About!$A$67</f>
        <v>82.838914567453216</v>
      </c>
      <c r="V2" s="12">
        <f>SUMIFS('State Generation Costs Calcs'!V105:V155,'State Generation Costs Calcs'!$A$105:$A$155,About!$B$2)*About!$A$67</f>
        <v>81.965531145222954</v>
      </c>
      <c r="W2" s="12">
        <f>SUMIFS('State Generation Costs Calcs'!W105:W155,'State Generation Costs Calcs'!$A$105:$A$155,About!$B$2)*About!$A$67</f>
        <v>81.164898692275557</v>
      </c>
      <c r="X2" s="12">
        <f>SUMIFS('State Generation Costs Calcs'!X105:X155,'State Generation Costs Calcs'!$A$105:$A$155,About!$B$2)*About!$A$67</f>
        <v>80.711118130923339</v>
      </c>
      <c r="Y2" s="12">
        <f>SUMIFS('State Generation Costs Calcs'!Y105:Y155,'State Generation Costs Calcs'!$A$105:$A$155,About!$B$2)*About!$A$67</f>
        <v>80.201613034896624</v>
      </c>
      <c r="Z2" s="12">
        <f>SUMIFS('State Generation Costs Calcs'!Z105:Z155,'State Generation Costs Calcs'!$A$105:$A$155,About!$B$2)*About!$A$67</f>
        <v>79.904230820922933</v>
      </c>
      <c r="AA2" s="12">
        <f>SUMIFS('State Generation Costs Calcs'!AA105:AA155,'State Generation Costs Calcs'!$A$105:$A$155,About!$B$2)*About!$A$67</f>
        <v>79.690707083766966</v>
      </c>
      <c r="AB2" s="12">
        <f>SUMIFS('State Generation Costs Calcs'!AB105:AB155,'State Generation Costs Calcs'!$A$105:$A$155,About!$B$2)*About!$A$67</f>
        <v>79.368625405862105</v>
      </c>
      <c r="AC2" s="12">
        <f>SUMIFS('State Generation Costs Calcs'!AC105:AC155,'State Generation Costs Calcs'!$A$105:$A$155,About!$B$2)*About!$A$67</f>
        <v>79.376806821285129</v>
      </c>
      <c r="AD2" s="12">
        <f>SUMIFS('State Generation Costs Calcs'!AD105:AD155,'State Generation Costs Calcs'!$A$105:$A$155,About!$B$2)*About!$A$67</f>
        <v>79.455811639115282</v>
      </c>
      <c r="AE2" s="12">
        <f>SUMIFS('State Generation Costs Calcs'!AE105:AE155,'State Generation Costs Calcs'!$A$105:$A$155,About!$B$2)*About!$A$67</f>
        <v>79.361877350234096</v>
      </c>
      <c r="AF2" s="12">
        <f>SUMIFS('State Generation Costs Calcs'!AF105:AF155,'State Generation Costs Calcs'!$A$105:$A$155,About!$B$2)*About!$A$67</f>
        <v>79.317608341921769</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95.749059728175524</v>
      </c>
      <c r="C2" s="12">
        <f>SUMIFS('State Generation Costs Calcs'!C105:C155,'State Generation Costs Calcs'!$A$105:$A$155,About!$B$2)*About!$A$67</f>
        <v>93.881871619499634</v>
      </c>
      <c r="D2" s="12">
        <f>SUMIFS('State Generation Costs Calcs'!D105:D155,'State Generation Costs Calcs'!$A$105:$A$155,About!$B$2)*About!$A$67</f>
        <v>92.137932642272048</v>
      </c>
      <c r="E2" s="12">
        <f>SUMIFS('State Generation Costs Calcs'!E105:E155,'State Generation Costs Calcs'!$A$105:$A$155,About!$B$2)*About!$A$67</f>
        <v>90.703775253672632</v>
      </c>
      <c r="F2" s="12">
        <f>SUMIFS('State Generation Costs Calcs'!F105:F155,'State Generation Costs Calcs'!$A$105:$A$155,About!$B$2)*About!$A$67</f>
        <v>90.310162249563462</v>
      </c>
      <c r="G2" s="12">
        <f>SUMIFS('State Generation Costs Calcs'!G105:G155,'State Generation Costs Calcs'!$A$105:$A$155,About!$B$2)*About!$A$67</f>
        <v>90.434329545594395</v>
      </c>
      <c r="H2" s="12">
        <f>SUMIFS('State Generation Costs Calcs'!H105:H155,'State Generation Costs Calcs'!$A$105:$A$155,About!$B$2)*About!$A$67</f>
        <v>91.292893383064808</v>
      </c>
      <c r="I2" s="12">
        <f>SUMIFS('State Generation Costs Calcs'!I105:I155,'State Generation Costs Calcs'!$A$105:$A$155,About!$B$2)*About!$A$67</f>
        <v>92.070280710831696</v>
      </c>
      <c r="J2" s="12">
        <f>SUMIFS('State Generation Costs Calcs'!J105:J155,'State Generation Costs Calcs'!$A$105:$A$155,About!$B$2)*About!$A$67</f>
        <v>91.657389321677755</v>
      </c>
      <c r="K2" s="12">
        <f>SUMIFS('State Generation Costs Calcs'!K105:K155,'State Generation Costs Calcs'!$A$105:$A$155,About!$B$2)*About!$A$67</f>
        <v>90.452937071389528</v>
      </c>
      <c r="L2" s="12">
        <f>SUMIFS('State Generation Costs Calcs'!L105:L155,'State Generation Costs Calcs'!$A$105:$A$155,About!$B$2)*About!$A$67</f>
        <v>89.070381488942076</v>
      </c>
      <c r="M2" s="12">
        <f>SUMIFS('State Generation Costs Calcs'!M105:M155,'State Generation Costs Calcs'!$A$105:$A$155,About!$B$2)*About!$A$67</f>
        <v>87.856675520785501</v>
      </c>
      <c r="N2" s="12">
        <f>SUMIFS('State Generation Costs Calcs'!N105:N155,'State Generation Costs Calcs'!$A$105:$A$155,About!$B$2)*About!$A$67</f>
        <v>86.571639638502134</v>
      </c>
      <c r="O2" s="12">
        <f>SUMIFS('State Generation Costs Calcs'!O105:O155,'State Generation Costs Calcs'!$A$105:$A$155,About!$B$2)*About!$A$67</f>
        <v>85.894305709140752</v>
      </c>
      <c r="P2" s="12">
        <f>SUMIFS('State Generation Costs Calcs'!P105:P155,'State Generation Costs Calcs'!$A$105:$A$155,About!$B$2)*About!$A$67</f>
        <v>85.725788216556211</v>
      </c>
      <c r="Q2" s="12">
        <f>SUMIFS('State Generation Costs Calcs'!Q105:Q155,'State Generation Costs Calcs'!$A$105:$A$155,About!$B$2)*About!$A$67</f>
        <v>84.95115362324826</v>
      </c>
      <c r="R2" s="12">
        <f>SUMIFS('State Generation Costs Calcs'!R105:R155,'State Generation Costs Calcs'!$A$105:$A$155,About!$B$2)*About!$A$67</f>
        <v>84.011881525712155</v>
      </c>
      <c r="S2" s="12">
        <f>SUMIFS('State Generation Costs Calcs'!S105:S155,'State Generation Costs Calcs'!$A$105:$A$155,About!$B$2)*About!$A$67</f>
        <v>83.344137569186557</v>
      </c>
      <c r="T2" s="12">
        <f>SUMIFS('State Generation Costs Calcs'!T105:T155,'State Generation Costs Calcs'!$A$105:$A$155,About!$B$2)*About!$A$67</f>
        <v>83.067878182112466</v>
      </c>
      <c r="U2" s="12">
        <f>SUMIFS('State Generation Costs Calcs'!U105:U155,'State Generation Costs Calcs'!$A$105:$A$155,About!$B$2)*About!$A$67</f>
        <v>82.838914567453216</v>
      </c>
      <c r="V2" s="12">
        <f>SUMIFS('State Generation Costs Calcs'!V105:V155,'State Generation Costs Calcs'!$A$105:$A$155,About!$B$2)*About!$A$67</f>
        <v>81.965531145222954</v>
      </c>
      <c r="W2" s="12">
        <f>SUMIFS('State Generation Costs Calcs'!W105:W155,'State Generation Costs Calcs'!$A$105:$A$155,About!$B$2)*About!$A$67</f>
        <v>81.164898692275557</v>
      </c>
      <c r="X2" s="12">
        <f>SUMIFS('State Generation Costs Calcs'!X105:X155,'State Generation Costs Calcs'!$A$105:$A$155,About!$B$2)*About!$A$67</f>
        <v>80.711118130923339</v>
      </c>
      <c r="Y2" s="12">
        <f>SUMIFS('State Generation Costs Calcs'!Y105:Y155,'State Generation Costs Calcs'!$A$105:$A$155,About!$B$2)*About!$A$67</f>
        <v>80.201613034896624</v>
      </c>
      <c r="Z2" s="12">
        <f>SUMIFS('State Generation Costs Calcs'!Z105:Z155,'State Generation Costs Calcs'!$A$105:$A$155,About!$B$2)*About!$A$67</f>
        <v>79.904230820922933</v>
      </c>
      <c r="AA2" s="12">
        <f>SUMIFS('State Generation Costs Calcs'!AA105:AA155,'State Generation Costs Calcs'!$A$105:$A$155,About!$B$2)*About!$A$67</f>
        <v>79.690707083766966</v>
      </c>
      <c r="AB2" s="12">
        <f>SUMIFS('State Generation Costs Calcs'!AB105:AB155,'State Generation Costs Calcs'!$A$105:$A$155,About!$B$2)*About!$A$67</f>
        <v>79.368625405862105</v>
      </c>
      <c r="AC2" s="12">
        <f>SUMIFS('State Generation Costs Calcs'!AC105:AC155,'State Generation Costs Calcs'!$A$105:$A$155,About!$B$2)*About!$A$67</f>
        <v>79.376806821285129</v>
      </c>
      <c r="AD2" s="12">
        <f>SUMIFS('State Generation Costs Calcs'!AD105:AD155,'State Generation Costs Calcs'!$A$105:$A$155,About!$B$2)*About!$A$67</f>
        <v>79.455811639115282</v>
      </c>
      <c r="AE2" s="12">
        <f>SUMIFS('State Generation Costs Calcs'!AE105:AE155,'State Generation Costs Calcs'!$A$105:$A$155,About!$B$2)*About!$A$67</f>
        <v>79.361877350234096</v>
      </c>
      <c r="AF2" s="12">
        <f>SUMIFS('State Generation Costs Calcs'!AF105:AF155,'State Generation Costs Calcs'!$A$105:$A$155,About!$B$2)*About!$A$67</f>
        <v>79.317608341921769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2023-12-12T21:35:58Z</dcterms:modified>
</cp:coreProperties>
</file>