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ndst/ctieppuesos/"/>
    </mc:Choice>
  </mc:AlternateContent>
  <xr:revisionPtr revIDLastSave="0" documentId="13_ncr:1_{B12D46BD-81F2-A14B-B37D-8FB9C9B6A15E}" xr6:coauthVersionLast="46" xr6:coauthVersionMax="46" xr10:uidLastSave="{00000000-0000-0000-0000-000000000000}"/>
  <bookViews>
    <workbookView xWindow="0" yWindow="460" windowWidth="28800" windowHeight="15880" activeTab="4" xr2:uid="{00000000-000D-0000-FFFF-FFFF00000000}"/>
  </bookViews>
  <sheets>
    <sheet name="About" sheetId="1" r:id="rId1"/>
    <sheet name="early retirement" sheetId="4" r:id="rId2"/>
    <sheet name="cogen and WHR + eqpt stds" sheetId="6" r:id="rId3"/>
    <sheet name="fuel type shifting" sheetId="5" r:id="rId4"/>
    <sheet name="CtIEPpUESo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5" l="1"/>
  <c r="C20" i="5"/>
  <c r="A24" i="5" s="1"/>
  <c r="D47" i="5"/>
  <c r="C47" i="5"/>
  <c r="C44" i="5"/>
  <c r="C43" i="5"/>
  <c r="A50" i="5" s="1"/>
  <c r="B6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3" i="3"/>
  <c r="D7" i="3"/>
  <c r="C3" i="3"/>
  <c r="C7" i="3"/>
  <c r="D26" i="6" l="1"/>
  <c r="E26" i="6" s="1"/>
  <c r="B5" i="6"/>
  <c r="B4" i="6"/>
  <c r="B30" i="6" l="1"/>
  <c r="B5" i="3" s="1"/>
  <c r="K5" i="3" s="1"/>
  <c r="S5" i="3"/>
  <c r="AA5" i="3"/>
  <c r="L5" i="3"/>
  <c r="T5" i="3"/>
  <c r="AB5" i="3"/>
  <c r="E5" i="3"/>
  <c r="M5" i="3"/>
  <c r="AC5" i="3"/>
  <c r="F5" i="3"/>
  <c r="N5" i="3"/>
  <c r="V5" i="3"/>
  <c r="AD5" i="3"/>
  <c r="C5" i="3"/>
  <c r="I5" i="3"/>
  <c r="G5" i="3"/>
  <c r="O5" i="3"/>
  <c r="W5" i="3"/>
  <c r="AE5" i="3"/>
  <c r="Q5" i="3"/>
  <c r="R5" i="3"/>
  <c r="H5" i="3"/>
  <c r="X5" i="3"/>
  <c r="AF5" i="3"/>
  <c r="D5" i="3"/>
  <c r="Y5" i="3"/>
  <c r="AG5" i="3"/>
  <c r="J5" i="3"/>
  <c r="AH5" i="3"/>
  <c r="D25" i="6"/>
  <c r="E25" i="6" s="1"/>
  <c r="B29" i="6" s="1"/>
  <c r="B4" i="3" s="1"/>
  <c r="P5" i="3" l="1"/>
  <c r="Z5" i="3"/>
  <c r="U5" i="3"/>
  <c r="I4" i="3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B2" i="3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4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<sst xmlns="http://schemas.openxmlformats.org/spreadsheetml/2006/main" count="165" uniqueCount="128">
  <si>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</si>
  <si>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</si>
  <si>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</si>
  <si>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</si>
  <si>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</si>
  <si>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</si>
  <si>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</si>
  <si>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</si>
  <si>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</si>
  <si>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</si>
  <si>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</si>
  <si>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</si>
  <si>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</si>
  <si>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</si>
  <si>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</si>
  <si>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</si>
  <si>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</si>
  <si>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</si>
  <si>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</si>
  <si>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</si>
  <si>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</si>
  <si>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</si>
  <si>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</si>
  <si>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</si>
  <si>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</si>
  <si>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</si>
  <si>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</si>
  <si>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</si>
  <si>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</si>
  <si>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</si>
  <si>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</si>
  <si>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</si>
  <si>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</si>
  <si>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</si>
  <si>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</si>
  <si>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</si>
  <si>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</si>
  <si>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</si>
  <si>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</si>
  <si>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</si>
  <si>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</si>
  <si>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</si>
  <si>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</si>
  <si>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</si>
  <si>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</si>
  <si>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</si>
  <si>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</si>
  <si>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</si>
  <si>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</si>
  <si>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</si>
  <si>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</si>
  <si>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</si>
  <si>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</si>
  <si>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</si>
  <si>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</si>
  <si>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</si>
  <si>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</si>
  <si>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</si>
  <si>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</si>
  <si>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</si>
  <si>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</si>
  <si>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</si>
  <si>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</si>
  <si>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</si>
  <si>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</si>
  <si>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</si>
  <si>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</si>
  <si>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</si>
  <si>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</si>
  <si>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</si>
  <si>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</si>
  <si>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</si>
  <si>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</si>
  <si>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</si>
  <si>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</si>
  <si>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</si>
  <si>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</si>
  <si>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</si>
  <si>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</si>
  <si>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</si>
  <si>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</si>
  <si>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</si>
  <si>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</si>
  <si>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</si>
  <si>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</si>
  <si>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</si>
  <si>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</si>
  <si>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</si>
  <si>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</si>
  <si>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</si>
  <si>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</si>
  <si>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</si>
  <si>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</si>
  <si>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</si>
  <si>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</si>
  <si>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</si>
  <si>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</si>
  <si>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</si>
  <si>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fuel type shifting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</si>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</sst>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  <xf numFmtId="14" fontId="0" fillId="0" borderId="0" xfId="0" applyNumberFormat="1"/>
  </cellXfs>
  <cellStyles count="11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9" builtinId="10"/>
    <cellStyle name="Parent row" xfId="7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workbookViewId="0">
      <selection activeCell="A38" sqref="A38"/>
    </sheetView>
  </sheetViews>
  <sheetFormatPr baseColWidth="10" defaultColWidth="8.83203125" defaultRowHeight="15" x14ac:dyDescent="0.2"/>
  <cols>
    <col min="2" max="2" width="81.6640625" customWidth="1"/>
  </cols>
  <sheetData>
    <row r="1" spans="1:3" x14ac:dyDescent="0.2">
      <c r="A1" s="1" t="s">
        <v>35</v>
      </c>
      <c r="C1" s="40">
        <v>44307</v>
      </c>
    </row>
    <row r="3" spans="1:3" x14ac:dyDescent="0.2">
      <c r="A3" s="1" t="s">
        <v>0</v>
      </c>
      <c r="B3" s="8" t="s">
        <v>41</v>
      </c>
    </row>
    <row r="4" spans="1:3" x14ac:dyDescent="0.2">
      <c r="B4" t="s">
        <v>2</v>
      </c>
    </row>
    <row r="5" spans="1:3" x14ac:dyDescent="0.2">
      <c r="B5" s="2">
        <v>2013</v>
      </c>
    </row>
    <row r="6" spans="1:3" x14ac:dyDescent="0.2">
      <c r="B6" t="s">
        <v>3</v>
      </c>
    </row>
    <row r="7" spans="1:3" x14ac:dyDescent="0.2">
      <c r="B7" s="3" t="s">
        <v>4</v>
      </c>
    </row>
    <row r="8" spans="1:3" x14ac:dyDescent="0.2">
      <c r="B8" t="s">
        <v>5</v>
      </c>
    </row>
    <row r="10" spans="1:3" x14ac:dyDescent="0.2">
      <c r="B10" s="8" t="s">
        <v>45</v>
      </c>
    </row>
    <row r="11" spans="1:3" x14ac:dyDescent="0.2">
      <c r="B11" t="s">
        <v>24</v>
      </c>
    </row>
    <row r="12" spans="1:3" x14ac:dyDescent="0.2">
      <c r="B12" s="5">
        <v>2011</v>
      </c>
    </row>
    <row r="13" spans="1:3" x14ac:dyDescent="0.2">
      <c r="B13" t="s">
        <v>25</v>
      </c>
    </row>
    <row r="14" spans="1:3" x14ac:dyDescent="0.2">
      <c r="B14" s="3" t="s">
        <v>26</v>
      </c>
    </row>
    <row r="15" spans="1:3" x14ac:dyDescent="0.2">
      <c r="B15" t="s">
        <v>27</v>
      </c>
    </row>
    <row r="17" spans="1:2" x14ac:dyDescent="0.2">
      <c r="B17" s="8" t="s">
        <v>46</v>
      </c>
    </row>
    <row r="18" spans="1:2" x14ac:dyDescent="0.2">
      <c r="B18" t="s">
        <v>24</v>
      </c>
    </row>
    <row r="19" spans="1:2" x14ac:dyDescent="0.2">
      <c r="B19" s="5">
        <v>2011</v>
      </c>
    </row>
    <row r="20" spans="1:2" x14ac:dyDescent="0.2">
      <c r="B20" t="s">
        <v>47</v>
      </c>
    </row>
    <row r="21" spans="1:2" x14ac:dyDescent="0.2">
      <c r="B21" s="3" t="s">
        <v>48</v>
      </c>
    </row>
    <row r="22" spans="1:2" x14ac:dyDescent="0.2">
      <c r="B22" t="s">
        <v>49</v>
      </c>
    </row>
    <row r="24" spans="1:2" ht="14.25" customHeight="1" x14ac:dyDescent="0.2">
      <c r="B24" s="8" t="s">
        <v>98</v>
      </c>
    </row>
    <row r="25" spans="1:2" ht="14.25" customHeight="1" x14ac:dyDescent="0.2">
      <c r="B25" s="25" t="s">
        <v>95</v>
      </c>
    </row>
    <row r="26" spans="1:2" ht="14.25" customHeight="1" x14ac:dyDescent="0.2">
      <c r="B26" t="s">
        <v>96</v>
      </c>
    </row>
    <row r="27" spans="1:2" ht="14.25" customHeight="1" x14ac:dyDescent="0.2">
      <c r="B27" s="2">
        <v>2020</v>
      </c>
    </row>
    <row r="28" spans="1:2" ht="14.25" customHeight="1" x14ac:dyDescent="0.2">
      <c r="B28" s="3" t="s">
        <v>97</v>
      </c>
    </row>
    <row r="29" spans="1:2" x14ac:dyDescent="0.2">
      <c r="B29" s="25"/>
    </row>
    <row r="31" spans="1:2" x14ac:dyDescent="0.2">
      <c r="A31" s="1" t="s">
        <v>42</v>
      </c>
    </row>
    <row r="32" spans="1:2" s="25" customFormat="1" x14ac:dyDescent="0.2">
      <c r="A32" s="15"/>
    </row>
    <row r="33" spans="1:1" s="25" customFormat="1" x14ac:dyDescent="0.2">
      <c r="A33" s="15" t="s">
        <v>78</v>
      </c>
    </row>
    <row r="34" spans="1:1" s="25" customFormat="1" x14ac:dyDescent="0.2">
      <c r="A34" s="15" t="s">
        <v>79</v>
      </c>
    </row>
    <row r="35" spans="1:1" s="25" customFormat="1" x14ac:dyDescent="0.2">
      <c r="A35" s="15"/>
    </row>
    <row r="36" spans="1:1" x14ac:dyDescent="0.2">
      <c r="A36" s="15" t="s">
        <v>126</v>
      </c>
    </row>
    <row r="37" spans="1:1" x14ac:dyDescent="0.2">
      <c r="A37" s="15" t="s">
        <v>127</v>
      </c>
    </row>
    <row r="39" spans="1:1" x14ac:dyDescent="0.2">
      <c r="A39" t="s">
        <v>44</v>
      </c>
    </row>
    <row r="40" spans="1:1" x14ac:dyDescent="0.2">
      <c r="A40" t="s">
        <v>43</v>
      </c>
    </row>
    <row r="42" spans="1:1" x14ac:dyDescent="0.2">
      <c r="A42" t="s">
        <v>67</v>
      </c>
    </row>
    <row r="43" spans="1:1" x14ac:dyDescent="0.2">
      <c r="A43" t="s">
        <v>68</v>
      </c>
    </row>
    <row r="45" spans="1:1" x14ac:dyDescent="0.2">
      <c r="A45" t="s">
        <v>69</v>
      </c>
    </row>
    <row r="47" spans="1:1" x14ac:dyDescent="0.2">
      <c r="A47" s="1" t="s">
        <v>70</v>
      </c>
    </row>
    <row r="48" spans="1:1" x14ac:dyDescent="0.2">
      <c r="A48" t="s">
        <v>71</v>
      </c>
    </row>
    <row r="49" spans="1:2" x14ac:dyDescent="0.2">
      <c r="A49" t="s">
        <v>73</v>
      </c>
    </row>
    <row r="50" spans="1:2" x14ac:dyDescent="0.2">
      <c r="A50" t="s">
        <v>72</v>
      </c>
    </row>
    <row r="51" spans="1:2" x14ac:dyDescent="0.2">
      <c r="A51" s="25" t="s">
        <v>75</v>
      </c>
    </row>
    <row r="52" spans="1:2" x14ac:dyDescent="0.2">
      <c r="A52" s="25">
        <v>0.98699999999999999</v>
      </c>
      <c r="B52" t="s">
        <v>76</v>
      </c>
    </row>
    <row r="53" spans="1:2" s="25" customFormat="1" x14ac:dyDescent="0.2">
      <c r="A53" s="26">
        <v>1.0549999999999999</v>
      </c>
      <c r="B53" s="25" t="s">
        <v>77</v>
      </c>
    </row>
    <row r="54" spans="1:2" x14ac:dyDescent="0.2">
      <c r="A54" s="25" t="s">
        <v>74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baseColWidth="10" defaultColWidth="8.83203125" defaultRowHeight="15" x14ac:dyDescent="0.2"/>
  <cols>
    <col min="1" max="1" width="22.1640625" customWidth="1"/>
    <col min="2" max="2" width="28.5" customWidth="1"/>
    <col min="3" max="3" width="26.1640625" customWidth="1"/>
    <col min="4" max="4" width="23.83203125" customWidth="1"/>
  </cols>
  <sheetData>
    <row r="1" spans="1:4" x14ac:dyDescent="0.2">
      <c r="A1" s="1" t="s">
        <v>1</v>
      </c>
    </row>
    <row r="3" spans="1:4" x14ac:dyDescent="0.2">
      <c r="A3" s="1" t="s">
        <v>6</v>
      </c>
      <c r="B3" t="s">
        <v>7</v>
      </c>
    </row>
    <row r="4" spans="1:4" x14ac:dyDescent="0.2">
      <c r="B4" t="s">
        <v>8</v>
      </c>
    </row>
    <row r="5" spans="1:4" x14ac:dyDescent="0.2">
      <c r="B5" t="s">
        <v>9</v>
      </c>
    </row>
    <row r="6" spans="1:4" x14ac:dyDescent="0.2">
      <c r="B6" t="s">
        <v>10</v>
      </c>
    </row>
    <row r="7" spans="1:4" x14ac:dyDescent="0.2">
      <c r="B7" t="s">
        <v>11</v>
      </c>
      <c r="C7" s="3" t="s">
        <v>12</v>
      </c>
    </row>
    <row r="8" spans="1:4" x14ac:dyDescent="0.2">
      <c r="B8" t="s">
        <v>13</v>
      </c>
    </row>
    <row r="10" spans="1:4" ht="48" x14ac:dyDescent="0.2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">
      <c r="A14" s="8" t="s">
        <v>21</v>
      </c>
      <c r="B14" s="8"/>
      <c r="C14" s="8"/>
      <c r="D14" s="9">
        <f>AVERAGE(D11:D13)</f>
        <v>0.49253721572510872</v>
      </c>
    </row>
    <row r="16" spans="1:4" x14ac:dyDescent="0.2">
      <c r="A16" s="8" t="s">
        <v>22</v>
      </c>
      <c r="B16" s="10"/>
    </row>
    <row r="17" spans="1:2" x14ac:dyDescent="0.2">
      <c r="A17" s="11">
        <f>2.93*10^-4</f>
        <v>2.9300000000000002E-4</v>
      </c>
    </row>
    <row r="19" spans="1:2" x14ac:dyDescent="0.2">
      <c r="A19" s="8" t="s">
        <v>23</v>
      </c>
      <c r="B19" s="8"/>
    </row>
    <row r="20" spans="1:2" x14ac:dyDescent="0.2">
      <c r="A20" s="19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baseColWidth="10" defaultColWidth="8.83203125" defaultRowHeight="15" x14ac:dyDescent="0.2"/>
  <cols>
    <col min="1" max="1" width="32.1640625" customWidth="1"/>
    <col min="2" max="2" width="23.5" customWidth="1"/>
    <col min="3" max="3" width="29.5" customWidth="1"/>
    <col min="4" max="4" width="26.83203125" customWidth="1"/>
    <col min="5" max="5" width="29.5" customWidth="1"/>
  </cols>
  <sheetData>
    <row r="1" spans="1:2" x14ac:dyDescent="0.2">
      <c r="A1" s="1" t="s">
        <v>66</v>
      </c>
    </row>
    <row r="2" spans="1:2" x14ac:dyDescent="0.2">
      <c r="A2" s="1"/>
    </row>
    <row r="3" spans="1:2" x14ac:dyDescent="0.2">
      <c r="A3" s="8" t="s">
        <v>50</v>
      </c>
      <c r="B3" s="10"/>
    </row>
    <row r="4" spans="1:2" x14ac:dyDescent="0.2">
      <c r="A4" t="s">
        <v>61</v>
      </c>
      <c r="B4" s="21">
        <f>2.4*10^15</f>
        <v>2400000000000000</v>
      </c>
    </row>
    <row r="5" spans="1:2" x14ac:dyDescent="0.2">
      <c r="A5" t="s">
        <v>55</v>
      </c>
      <c r="B5" s="21">
        <f>2.3*10^15</f>
        <v>2300000000000000</v>
      </c>
    </row>
    <row r="6" spans="1:2" x14ac:dyDescent="0.2">
      <c r="A6" s="1"/>
    </row>
    <row r="7" spans="1:2" x14ac:dyDescent="0.2">
      <c r="A7" s="1" t="s">
        <v>51</v>
      </c>
    </row>
    <row r="8" spans="1:2" x14ac:dyDescent="0.2">
      <c r="A8" s="15" t="s">
        <v>56</v>
      </c>
    </row>
    <row r="9" spans="1:2" x14ac:dyDescent="0.2">
      <c r="A9" s="15" t="s">
        <v>57</v>
      </c>
    </row>
    <row r="10" spans="1:2" x14ac:dyDescent="0.2">
      <c r="A10" s="15" t="s">
        <v>58</v>
      </c>
    </row>
    <row r="11" spans="1:2" x14ac:dyDescent="0.2">
      <c r="A11" s="15" t="s">
        <v>59</v>
      </c>
    </row>
    <row r="12" spans="1:2" x14ac:dyDescent="0.2">
      <c r="A12" s="15" t="s">
        <v>60</v>
      </c>
    </row>
    <row r="13" spans="1:2" x14ac:dyDescent="0.2">
      <c r="A13" s="15"/>
    </row>
    <row r="14" spans="1:2" x14ac:dyDescent="0.2">
      <c r="A14" s="16" t="s">
        <v>28</v>
      </c>
    </row>
    <row r="15" spans="1:2" x14ac:dyDescent="0.2">
      <c r="A15" s="15" t="s">
        <v>52</v>
      </c>
    </row>
    <row r="16" spans="1:2" x14ac:dyDescent="0.2">
      <c r="A16" s="15" t="s">
        <v>53</v>
      </c>
    </row>
    <row r="17" spans="1:5" x14ac:dyDescent="0.2">
      <c r="A17" s="15" t="s">
        <v>29</v>
      </c>
    </row>
    <row r="18" spans="1:5" x14ac:dyDescent="0.2">
      <c r="A18" s="15" t="s">
        <v>30</v>
      </c>
    </row>
    <row r="19" spans="1:5" x14ac:dyDescent="0.2">
      <c r="A19" s="15" t="s">
        <v>31</v>
      </c>
    </row>
    <row r="20" spans="1:5" x14ac:dyDescent="0.2">
      <c r="A20" s="15" t="s">
        <v>32</v>
      </c>
    </row>
    <row r="21" spans="1:5" x14ac:dyDescent="0.2">
      <c r="A21" s="15" t="s">
        <v>33</v>
      </c>
    </row>
    <row r="23" spans="1:5" x14ac:dyDescent="0.2">
      <c r="A23" s="8" t="s">
        <v>34</v>
      </c>
      <c r="B23" s="10"/>
      <c r="C23" s="10"/>
      <c r="D23" s="10"/>
      <c r="E23" s="10"/>
    </row>
    <row r="24" spans="1:5" x14ac:dyDescent="0.2">
      <c r="B24" t="s">
        <v>64</v>
      </c>
      <c r="C24" t="s">
        <v>62</v>
      </c>
      <c r="D24" t="s">
        <v>63</v>
      </c>
      <c r="E24" t="s">
        <v>65</v>
      </c>
    </row>
    <row r="25" spans="1:5" x14ac:dyDescent="0.2">
      <c r="A25" t="s">
        <v>61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2">
      <c r="A26" t="s">
        <v>55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2">
      <c r="A27" s="17"/>
      <c r="B27" s="5"/>
      <c r="C27" s="18"/>
      <c r="D27" s="22"/>
    </row>
    <row r="28" spans="1:5" x14ac:dyDescent="0.2">
      <c r="A28" s="13" t="s">
        <v>54</v>
      </c>
      <c r="B28" s="24"/>
      <c r="C28" s="18"/>
      <c r="D28" s="22"/>
    </row>
    <row r="29" spans="1:5" x14ac:dyDescent="0.2">
      <c r="A29" t="s">
        <v>61</v>
      </c>
      <c r="B29" s="23">
        <f>E25/B4</f>
        <v>2.2836257309941521E-5</v>
      </c>
      <c r="C29" s="18"/>
      <c r="D29" s="22"/>
    </row>
    <row r="30" spans="1:5" x14ac:dyDescent="0.2">
      <c r="A30" t="s">
        <v>55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16" workbookViewId="0">
      <selection activeCell="C49" sqref="C49"/>
    </sheetView>
  </sheetViews>
  <sheetFormatPr baseColWidth="10" defaultColWidth="8.83203125" defaultRowHeight="15" x14ac:dyDescent="0.2"/>
  <cols>
    <col min="1" max="1" width="21.33203125" customWidth="1"/>
    <col min="2" max="2" width="33.6640625" customWidth="1"/>
    <col min="3" max="3" width="15.5" bestFit="1" customWidth="1"/>
    <col min="4" max="4" width="22.5" bestFit="1" customWidth="1"/>
    <col min="6" max="6" width="13.83203125" bestFit="1" customWidth="1"/>
  </cols>
  <sheetData>
    <row r="1" spans="1:4" x14ac:dyDescent="0.2">
      <c r="A1" s="1" t="s">
        <v>99</v>
      </c>
    </row>
    <row r="3" spans="1:4" x14ac:dyDescent="0.2">
      <c r="A3" s="29" t="s">
        <v>100</v>
      </c>
    </row>
    <row r="5" spans="1:4" x14ac:dyDescent="0.2">
      <c r="A5" s="1" t="s">
        <v>85</v>
      </c>
      <c r="B5" s="25"/>
      <c r="C5" s="25"/>
    </row>
    <row r="6" spans="1:4" s="25" customFormat="1" x14ac:dyDescent="0.2">
      <c r="A6" s="1" t="s">
        <v>102</v>
      </c>
    </row>
    <row r="7" spans="1:4" s="25" customFormat="1" x14ac:dyDescent="0.2">
      <c r="A7" s="30" t="s">
        <v>86</v>
      </c>
      <c r="B7" s="30" t="s">
        <v>87</v>
      </c>
      <c r="C7" s="30" t="s">
        <v>103</v>
      </c>
    </row>
    <row r="8" spans="1:4" s="25" customFormat="1" x14ac:dyDescent="0.2">
      <c r="A8" s="31" t="s">
        <v>104</v>
      </c>
      <c r="B8" s="31" t="s">
        <v>105</v>
      </c>
      <c r="C8" s="31">
        <v>25</v>
      </c>
    </row>
    <row r="9" spans="1:4" s="25" customFormat="1" x14ac:dyDescent="0.2">
      <c r="A9" s="31" t="s">
        <v>106</v>
      </c>
      <c r="B9" s="31" t="s">
        <v>89</v>
      </c>
      <c r="C9" s="32">
        <v>0.05</v>
      </c>
    </row>
    <row r="10" spans="1:4" s="25" customFormat="1" x14ac:dyDescent="0.2">
      <c r="A10" s="31" t="s">
        <v>107</v>
      </c>
      <c r="B10" s="31" t="s">
        <v>108</v>
      </c>
      <c r="C10" s="33">
        <v>6.5242598122280206</v>
      </c>
      <c r="D10" s="38"/>
    </row>
    <row r="11" spans="1:4" s="25" customFormat="1" x14ac:dyDescent="0.2">
      <c r="A11" s="31" t="s">
        <v>120</v>
      </c>
      <c r="B11" s="31" t="s">
        <v>121</v>
      </c>
      <c r="C11" s="39">
        <v>6.3954140084752677E-3</v>
      </c>
    </row>
    <row r="12" spans="1:4" s="25" customFormat="1" x14ac:dyDescent="0.2">
      <c r="A12" s="31" t="s">
        <v>122</v>
      </c>
      <c r="B12" s="31" t="s">
        <v>123</v>
      </c>
      <c r="C12" s="39">
        <v>52.826854199999993</v>
      </c>
    </row>
    <row r="13" spans="1:4" s="25" customFormat="1" x14ac:dyDescent="0.2"/>
    <row r="14" spans="1:4" s="25" customFormat="1" x14ac:dyDescent="0.2">
      <c r="A14" s="1" t="s">
        <v>85</v>
      </c>
    </row>
    <row r="15" spans="1:4" s="25" customFormat="1" x14ac:dyDescent="0.2">
      <c r="A15" s="30" t="s">
        <v>86</v>
      </c>
      <c r="B15" s="30" t="s">
        <v>87</v>
      </c>
      <c r="C15" s="30" t="s">
        <v>82</v>
      </c>
      <c r="D15" s="30" t="s">
        <v>124</v>
      </c>
    </row>
    <row r="16" spans="1:4" s="25" customFormat="1" x14ac:dyDescent="0.2">
      <c r="A16" s="31" t="s">
        <v>81</v>
      </c>
      <c r="B16" s="31" t="s">
        <v>88</v>
      </c>
      <c r="C16" s="34">
        <v>53860</v>
      </c>
      <c r="D16" s="34">
        <v>87540</v>
      </c>
    </row>
    <row r="17" spans="1:4" s="25" customFormat="1" x14ac:dyDescent="0.2">
      <c r="A17" s="31" t="s">
        <v>83</v>
      </c>
      <c r="B17" s="31" t="s">
        <v>89</v>
      </c>
      <c r="C17" s="32">
        <v>1</v>
      </c>
      <c r="D17" s="35">
        <v>0.8</v>
      </c>
    </row>
    <row r="18" spans="1:4" s="25" customFormat="1" x14ac:dyDescent="0.2">
      <c r="A18" s="31" t="s">
        <v>84</v>
      </c>
      <c r="B18" s="31" t="s">
        <v>90</v>
      </c>
      <c r="C18" s="36">
        <v>3.3475000000000001</v>
      </c>
      <c r="D18" s="36">
        <v>3.3475000000000001</v>
      </c>
    </row>
    <row r="19" spans="1:4" s="25" customFormat="1" x14ac:dyDescent="0.2">
      <c r="A19" s="31" t="s">
        <v>91</v>
      </c>
      <c r="B19" s="31" t="s">
        <v>92</v>
      </c>
      <c r="C19" s="37">
        <v>5280</v>
      </c>
      <c r="D19" s="37">
        <v>5280</v>
      </c>
    </row>
    <row r="20" spans="1:4" x14ac:dyDescent="0.2">
      <c r="A20" s="31" t="s">
        <v>93</v>
      </c>
      <c r="B20" s="31" t="s">
        <v>94</v>
      </c>
      <c r="C20" s="37">
        <f>C18*C19</f>
        <v>17674.8</v>
      </c>
      <c r="D20" s="37">
        <f>D18*D19</f>
        <v>17674.8</v>
      </c>
    </row>
    <row r="21" spans="1:4" x14ac:dyDescent="0.2">
      <c r="A21" s="12"/>
      <c r="B21" s="25"/>
      <c r="C21" s="14"/>
    </row>
    <row r="23" spans="1:4" x14ac:dyDescent="0.2">
      <c r="A23" s="8" t="s">
        <v>125</v>
      </c>
      <c r="B23" s="8"/>
    </row>
    <row r="24" spans="1:4" x14ac:dyDescent="0.2">
      <c r="A24" s="19">
        <f>C16/(C20*10^6)</f>
        <v>3.047276348247222E-6</v>
      </c>
    </row>
    <row r="27" spans="1:4" x14ac:dyDescent="0.2">
      <c r="A27" s="1" t="s">
        <v>101</v>
      </c>
    </row>
    <row r="28" spans="1:4" s="25" customFormat="1" x14ac:dyDescent="0.2">
      <c r="A28" s="1"/>
    </row>
    <row r="29" spans="1:4" x14ac:dyDescent="0.2">
      <c r="A29" s="1" t="s">
        <v>102</v>
      </c>
      <c r="B29" s="25"/>
      <c r="C29" s="25"/>
      <c r="D29" s="25"/>
    </row>
    <row r="30" spans="1:4" x14ac:dyDescent="0.2">
      <c r="A30" s="30" t="s">
        <v>86</v>
      </c>
      <c r="B30" s="30" t="s">
        <v>87</v>
      </c>
      <c r="C30" s="30" t="s">
        <v>103</v>
      </c>
      <c r="D30" s="25"/>
    </row>
    <row r="31" spans="1:4" x14ac:dyDescent="0.2">
      <c r="A31" s="31" t="s">
        <v>104</v>
      </c>
      <c r="B31" s="31" t="s">
        <v>105</v>
      </c>
      <c r="C31" s="31">
        <v>25</v>
      </c>
      <c r="D31" s="25"/>
    </row>
    <row r="32" spans="1:4" x14ac:dyDescent="0.2">
      <c r="A32" s="31" t="s">
        <v>106</v>
      </c>
      <c r="B32" s="31" t="s">
        <v>89</v>
      </c>
      <c r="C32" s="32">
        <v>0.05</v>
      </c>
      <c r="D32" s="25"/>
    </row>
    <row r="33" spans="1:4" x14ac:dyDescent="0.2">
      <c r="A33" s="31" t="s">
        <v>107</v>
      </c>
      <c r="B33" s="31" t="s">
        <v>108</v>
      </c>
      <c r="C33" s="33">
        <v>6.5242598122280206</v>
      </c>
      <c r="D33" s="25"/>
    </row>
    <row r="34" spans="1:4" x14ac:dyDescent="0.2">
      <c r="A34" s="31" t="s">
        <v>109</v>
      </c>
      <c r="B34" s="31" t="s">
        <v>108</v>
      </c>
      <c r="C34" s="34">
        <v>44</v>
      </c>
      <c r="D34" s="25"/>
    </row>
    <row r="35" spans="1:4" x14ac:dyDescent="0.2">
      <c r="A35" s="31" t="s">
        <v>110</v>
      </c>
      <c r="B35" s="31" t="s">
        <v>108</v>
      </c>
      <c r="C35" s="34">
        <v>34</v>
      </c>
      <c r="D35" s="25"/>
    </row>
    <row r="36" spans="1:4" x14ac:dyDescent="0.2">
      <c r="A36" s="31" t="s">
        <v>111</v>
      </c>
      <c r="B36" s="31" t="s">
        <v>108</v>
      </c>
      <c r="C36" s="34">
        <v>21</v>
      </c>
      <c r="D36" s="25"/>
    </row>
    <row r="37" spans="1:4" x14ac:dyDescent="0.2">
      <c r="A37" s="31" t="s">
        <v>112</v>
      </c>
      <c r="B37" s="31" t="s">
        <v>108</v>
      </c>
      <c r="C37" s="34">
        <v>15</v>
      </c>
      <c r="D37" s="25"/>
    </row>
    <row r="38" spans="1:4" x14ac:dyDescent="0.2">
      <c r="A38" s="31" t="s">
        <v>113</v>
      </c>
      <c r="B38" s="31" t="s">
        <v>114</v>
      </c>
      <c r="C38" s="34">
        <v>4</v>
      </c>
      <c r="D38" s="25"/>
    </row>
    <row r="39" spans="1:4" x14ac:dyDescent="0.2">
      <c r="A39" s="25"/>
      <c r="B39" s="25"/>
      <c r="C39" s="25"/>
      <c r="D39" s="25"/>
    </row>
    <row r="40" spans="1:4" x14ac:dyDescent="0.2">
      <c r="A40" s="1" t="s">
        <v>85</v>
      </c>
      <c r="B40" s="25"/>
      <c r="C40" s="25"/>
      <c r="D40" s="25"/>
    </row>
    <row r="41" spans="1:4" x14ac:dyDescent="0.2">
      <c r="A41" s="30" t="s">
        <v>86</v>
      </c>
      <c r="B41" s="30" t="s">
        <v>87</v>
      </c>
      <c r="C41" s="30" t="s">
        <v>115</v>
      </c>
      <c r="D41" s="30" t="s">
        <v>116</v>
      </c>
    </row>
    <row r="42" spans="1:4" x14ac:dyDescent="0.2">
      <c r="A42" s="31" t="s">
        <v>117</v>
      </c>
      <c r="B42" s="31" t="s">
        <v>88</v>
      </c>
      <c r="C42" s="34">
        <v>87540</v>
      </c>
      <c r="D42" s="34">
        <v>87540</v>
      </c>
    </row>
    <row r="43" spans="1:4" x14ac:dyDescent="0.2">
      <c r="A43" s="31" t="s">
        <v>118</v>
      </c>
      <c r="B43" s="31" t="s">
        <v>88</v>
      </c>
      <c r="C43" s="34">
        <f>C42*1.5</f>
        <v>131310</v>
      </c>
      <c r="D43" s="34">
        <v>87540</v>
      </c>
    </row>
    <row r="44" spans="1:4" x14ac:dyDescent="0.2">
      <c r="A44" s="31" t="s">
        <v>119</v>
      </c>
      <c r="B44" s="31" t="s">
        <v>89</v>
      </c>
      <c r="C44" s="32">
        <f>D44</f>
        <v>0.8</v>
      </c>
      <c r="D44" s="35">
        <v>0.8</v>
      </c>
    </row>
    <row r="45" spans="1:4" x14ac:dyDescent="0.2">
      <c r="A45" s="31" t="s">
        <v>84</v>
      </c>
      <c r="B45" s="31" t="s">
        <v>90</v>
      </c>
      <c r="C45" s="36">
        <v>3.3475000000000001</v>
      </c>
      <c r="D45" s="36">
        <v>3.3475000000000001</v>
      </c>
    </row>
    <row r="46" spans="1:4" x14ac:dyDescent="0.2">
      <c r="A46" s="31" t="s">
        <v>91</v>
      </c>
      <c r="B46" s="31" t="s">
        <v>92</v>
      </c>
      <c r="C46" s="37">
        <v>5280</v>
      </c>
      <c r="D46" s="37">
        <v>5280</v>
      </c>
    </row>
    <row r="47" spans="1:4" x14ac:dyDescent="0.2">
      <c r="A47" s="31" t="s">
        <v>93</v>
      </c>
      <c r="B47" s="31" t="s">
        <v>94</v>
      </c>
      <c r="C47" s="37">
        <f>C45*C46</f>
        <v>17674.8</v>
      </c>
      <c r="D47" s="37">
        <f>D45*D46</f>
        <v>17674.8</v>
      </c>
    </row>
    <row r="49" spans="1:1" x14ac:dyDescent="0.2">
      <c r="A49" s="8" t="s">
        <v>125</v>
      </c>
    </row>
    <row r="50" spans="1:1" x14ac:dyDescent="0.2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7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1" max="1" width="36.1640625" customWidth="1"/>
    <col min="2" max="2" width="9.1640625" customWidth="1"/>
  </cols>
  <sheetData>
    <row r="1" spans="1:34" x14ac:dyDescent="0.2">
      <c r="A1" s="1" t="s">
        <v>80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2">
      <c r="A2" t="s">
        <v>36</v>
      </c>
      <c r="B2" s="20">
        <f>'early retirement'!A20*About!$A$52</f>
        <v>1.4243732995275992E-4</v>
      </c>
      <c r="C2" s="20">
        <f>$B2</f>
        <v>1.4243732995275992E-4</v>
      </c>
      <c r="D2" s="20">
        <f>$B2</f>
        <v>1.4243732995275992E-4</v>
      </c>
      <c r="E2" s="20">
        <f t="shared" ref="E2:AH7" si="0">$B2</f>
        <v>1.4243732995275992E-4</v>
      </c>
      <c r="F2" s="20">
        <f t="shared" si="0"/>
        <v>1.4243732995275992E-4</v>
      </c>
      <c r="G2" s="20">
        <f t="shared" si="0"/>
        <v>1.4243732995275992E-4</v>
      </c>
      <c r="H2" s="20">
        <f t="shared" si="0"/>
        <v>1.4243732995275992E-4</v>
      </c>
      <c r="I2" s="20">
        <f t="shared" si="0"/>
        <v>1.4243732995275992E-4</v>
      </c>
      <c r="J2" s="20">
        <f t="shared" si="0"/>
        <v>1.4243732995275992E-4</v>
      </c>
      <c r="K2" s="20">
        <f t="shared" si="0"/>
        <v>1.4243732995275992E-4</v>
      </c>
      <c r="L2" s="20">
        <f t="shared" si="0"/>
        <v>1.4243732995275992E-4</v>
      </c>
      <c r="M2" s="20">
        <f t="shared" si="0"/>
        <v>1.4243732995275992E-4</v>
      </c>
      <c r="N2" s="20">
        <f t="shared" si="0"/>
        <v>1.4243732995275992E-4</v>
      </c>
      <c r="O2" s="20">
        <f t="shared" si="0"/>
        <v>1.4243732995275992E-4</v>
      </c>
      <c r="P2" s="20">
        <f t="shared" si="0"/>
        <v>1.4243732995275992E-4</v>
      </c>
      <c r="Q2" s="20">
        <f t="shared" si="0"/>
        <v>1.4243732995275992E-4</v>
      </c>
      <c r="R2" s="20">
        <f t="shared" si="0"/>
        <v>1.4243732995275992E-4</v>
      </c>
      <c r="S2" s="20">
        <f t="shared" si="0"/>
        <v>1.4243732995275992E-4</v>
      </c>
      <c r="T2" s="20">
        <f t="shared" si="0"/>
        <v>1.4243732995275992E-4</v>
      </c>
      <c r="U2" s="20">
        <f t="shared" si="0"/>
        <v>1.4243732995275992E-4</v>
      </c>
      <c r="V2" s="20">
        <f t="shared" si="0"/>
        <v>1.4243732995275992E-4</v>
      </c>
      <c r="W2" s="20">
        <f t="shared" si="0"/>
        <v>1.4243732995275992E-4</v>
      </c>
      <c r="X2" s="20">
        <f t="shared" si="0"/>
        <v>1.4243732995275992E-4</v>
      </c>
      <c r="Y2" s="20">
        <f t="shared" si="0"/>
        <v>1.4243732995275992E-4</v>
      </c>
      <c r="Z2" s="20">
        <f t="shared" si="0"/>
        <v>1.4243732995275992E-4</v>
      </c>
      <c r="AA2" s="20">
        <f t="shared" si="0"/>
        <v>1.4243732995275992E-4</v>
      </c>
      <c r="AB2" s="20">
        <f t="shared" si="0"/>
        <v>1.4243732995275992E-4</v>
      </c>
      <c r="AC2" s="20">
        <f t="shared" si="0"/>
        <v>1.4243732995275992E-4</v>
      </c>
      <c r="AD2" s="20">
        <f t="shared" si="0"/>
        <v>1.4243732995275992E-4</v>
      </c>
      <c r="AE2" s="20">
        <f t="shared" si="0"/>
        <v>1.4243732995275992E-4</v>
      </c>
      <c r="AF2" s="20">
        <f t="shared" si="0"/>
        <v>1.4243732995275992E-4</v>
      </c>
      <c r="AG2" s="20">
        <f t="shared" si="0"/>
        <v>1.4243732995275992E-4</v>
      </c>
      <c r="AH2" s="20">
        <f t="shared" si="0"/>
        <v>1.4243732995275992E-4</v>
      </c>
    </row>
    <row r="3" spans="1:34" x14ac:dyDescent="0.2">
      <c r="A3" t="s">
        <v>37</v>
      </c>
      <c r="B3">
        <v>0</v>
      </c>
      <c r="C3" s="28">
        <f t="shared" ref="C3:R7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2">
      <c r="A4" t="s">
        <v>38</v>
      </c>
      <c r="B4" s="20">
        <f>'cogen and WHR + eqpt stds'!B29*About!$A$53</f>
        <v>2.4092251461988303E-5</v>
      </c>
      <c r="C4" s="20">
        <f t="shared" si="1"/>
        <v>2.4092251461988303E-5</v>
      </c>
      <c r="D4" s="20">
        <f t="shared" si="1"/>
        <v>2.4092251461988303E-5</v>
      </c>
      <c r="E4" s="20">
        <f t="shared" si="0"/>
        <v>2.4092251461988303E-5</v>
      </c>
      <c r="F4" s="20">
        <f t="shared" si="0"/>
        <v>2.4092251461988303E-5</v>
      </c>
      <c r="G4" s="20">
        <f t="shared" si="0"/>
        <v>2.4092251461988303E-5</v>
      </c>
      <c r="H4" s="20">
        <f t="shared" si="0"/>
        <v>2.4092251461988303E-5</v>
      </c>
      <c r="I4" s="20">
        <f t="shared" si="0"/>
        <v>2.4092251461988303E-5</v>
      </c>
      <c r="J4" s="20">
        <f t="shared" si="0"/>
        <v>2.4092251461988303E-5</v>
      </c>
      <c r="K4" s="20">
        <f t="shared" si="0"/>
        <v>2.4092251461988303E-5</v>
      </c>
      <c r="L4" s="20">
        <f t="shared" si="0"/>
        <v>2.4092251461988303E-5</v>
      </c>
      <c r="M4" s="20">
        <f t="shared" si="0"/>
        <v>2.4092251461988303E-5</v>
      </c>
      <c r="N4" s="20">
        <f t="shared" si="0"/>
        <v>2.4092251461988303E-5</v>
      </c>
      <c r="O4" s="20">
        <f t="shared" si="0"/>
        <v>2.4092251461988303E-5</v>
      </c>
      <c r="P4" s="20">
        <f t="shared" si="0"/>
        <v>2.4092251461988303E-5</v>
      </c>
      <c r="Q4" s="20">
        <f t="shared" si="0"/>
        <v>2.4092251461988303E-5</v>
      </c>
      <c r="R4" s="20">
        <f t="shared" si="0"/>
        <v>2.4092251461988303E-5</v>
      </c>
      <c r="S4" s="20">
        <f t="shared" si="0"/>
        <v>2.4092251461988303E-5</v>
      </c>
      <c r="T4" s="20">
        <f t="shared" si="0"/>
        <v>2.4092251461988303E-5</v>
      </c>
      <c r="U4" s="20">
        <f t="shared" si="0"/>
        <v>2.4092251461988303E-5</v>
      </c>
      <c r="V4" s="20">
        <f t="shared" si="0"/>
        <v>2.4092251461988303E-5</v>
      </c>
      <c r="W4" s="20">
        <f t="shared" si="0"/>
        <v>2.4092251461988303E-5</v>
      </c>
      <c r="X4" s="20">
        <f t="shared" si="0"/>
        <v>2.4092251461988303E-5</v>
      </c>
      <c r="Y4" s="20">
        <f t="shared" si="0"/>
        <v>2.4092251461988303E-5</v>
      </c>
      <c r="Z4" s="20">
        <f t="shared" si="0"/>
        <v>2.4092251461988303E-5</v>
      </c>
      <c r="AA4" s="20">
        <f t="shared" si="0"/>
        <v>2.4092251461988303E-5</v>
      </c>
      <c r="AB4" s="20">
        <f t="shared" si="0"/>
        <v>2.4092251461988303E-5</v>
      </c>
      <c r="AC4" s="20">
        <f t="shared" si="0"/>
        <v>2.4092251461988303E-5</v>
      </c>
      <c r="AD4" s="20">
        <f t="shared" si="0"/>
        <v>2.4092251461988303E-5</v>
      </c>
      <c r="AE4" s="20">
        <f t="shared" si="0"/>
        <v>2.4092251461988303E-5</v>
      </c>
      <c r="AF4" s="20">
        <f t="shared" si="0"/>
        <v>2.4092251461988303E-5</v>
      </c>
      <c r="AG4" s="20">
        <f t="shared" si="0"/>
        <v>2.4092251461988303E-5</v>
      </c>
      <c r="AH4" s="20">
        <f t="shared" si="0"/>
        <v>2.4092251461988303E-5</v>
      </c>
    </row>
    <row r="5" spans="1:34" x14ac:dyDescent="0.2">
      <c r="A5" t="s">
        <v>39</v>
      </c>
      <c r="B5" s="20">
        <f>'cogen and WHR + eqpt stds'!B30*About!$A$53</f>
        <v>5.7135774218154072E-6</v>
      </c>
      <c r="C5" s="20">
        <f t="shared" si="1"/>
        <v>5.7135774218154072E-6</v>
      </c>
      <c r="D5" s="20">
        <f t="shared" si="1"/>
        <v>5.7135774218154072E-6</v>
      </c>
      <c r="E5" s="20">
        <f t="shared" si="0"/>
        <v>5.7135774218154072E-6</v>
      </c>
      <c r="F5" s="20">
        <f t="shared" si="0"/>
        <v>5.7135774218154072E-6</v>
      </c>
      <c r="G5" s="20">
        <f t="shared" si="0"/>
        <v>5.7135774218154072E-6</v>
      </c>
      <c r="H5" s="20">
        <f t="shared" si="0"/>
        <v>5.7135774218154072E-6</v>
      </c>
      <c r="I5" s="20">
        <f t="shared" si="0"/>
        <v>5.7135774218154072E-6</v>
      </c>
      <c r="J5" s="20">
        <f t="shared" si="0"/>
        <v>5.7135774218154072E-6</v>
      </c>
      <c r="K5" s="20">
        <f t="shared" si="0"/>
        <v>5.7135774218154072E-6</v>
      </c>
      <c r="L5" s="20">
        <f t="shared" si="0"/>
        <v>5.7135774218154072E-6</v>
      </c>
      <c r="M5" s="20">
        <f t="shared" si="0"/>
        <v>5.7135774218154072E-6</v>
      </c>
      <c r="N5" s="20">
        <f t="shared" si="0"/>
        <v>5.7135774218154072E-6</v>
      </c>
      <c r="O5" s="20">
        <f t="shared" si="0"/>
        <v>5.7135774218154072E-6</v>
      </c>
      <c r="P5" s="20">
        <f t="shared" si="0"/>
        <v>5.7135774218154072E-6</v>
      </c>
      <c r="Q5" s="20">
        <f t="shared" si="0"/>
        <v>5.7135774218154072E-6</v>
      </c>
      <c r="R5" s="20">
        <f t="shared" si="0"/>
        <v>5.7135774218154072E-6</v>
      </c>
      <c r="S5" s="20">
        <f t="shared" si="0"/>
        <v>5.7135774218154072E-6</v>
      </c>
      <c r="T5" s="20">
        <f t="shared" si="0"/>
        <v>5.7135774218154072E-6</v>
      </c>
      <c r="U5" s="20">
        <f t="shared" si="0"/>
        <v>5.7135774218154072E-6</v>
      </c>
      <c r="V5" s="20">
        <f t="shared" si="0"/>
        <v>5.7135774218154072E-6</v>
      </c>
      <c r="W5" s="20">
        <f t="shared" si="0"/>
        <v>5.7135774218154072E-6</v>
      </c>
      <c r="X5" s="20">
        <f t="shared" si="0"/>
        <v>5.7135774218154072E-6</v>
      </c>
      <c r="Y5" s="20">
        <f t="shared" si="0"/>
        <v>5.7135774218154072E-6</v>
      </c>
      <c r="Z5" s="20">
        <f t="shared" si="0"/>
        <v>5.7135774218154072E-6</v>
      </c>
      <c r="AA5" s="20">
        <f t="shared" si="0"/>
        <v>5.7135774218154072E-6</v>
      </c>
      <c r="AB5" s="20">
        <f t="shared" si="0"/>
        <v>5.7135774218154072E-6</v>
      </c>
      <c r="AC5" s="20">
        <f t="shared" si="0"/>
        <v>5.7135774218154072E-6</v>
      </c>
      <c r="AD5" s="20">
        <f t="shared" si="0"/>
        <v>5.7135774218154072E-6</v>
      </c>
      <c r="AE5" s="20">
        <f t="shared" si="0"/>
        <v>5.7135774218154072E-6</v>
      </c>
      <c r="AF5" s="20">
        <f t="shared" si="0"/>
        <v>5.7135774218154072E-6</v>
      </c>
      <c r="AG5" s="20">
        <f t="shared" si="0"/>
        <v>5.7135774218154072E-6</v>
      </c>
      <c r="AH5" s="20">
        <f t="shared" si="0"/>
        <v>5.7135774218154072E-6</v>
      </c>
    </row>
    <row r="6" spans="1:34" x14ac:dyDescent="0.2">
      <c r="A6" t="s">
        <v>98</v>
      </c>
      <c r="B6" s="20">
        <f>AVERAGE('fuel type shifting'!A24,'fuel type shifting'!A50)*About!$A$53</f>
        <v>4.8732001210763347E-6</v>
      </c>
      <c r="C6" s="20">
        <f t="shared" si="1"/>
        <v>4.8732001210763347E-6</v>
      </c>
      <c r="D6" s="20">
        <f t="shared" si="1"/>
        <v>4.8732001210763347E-6</v>
      </c>
      <c r="E6" s="20">
        <f t="shared" si="0"/>
        <v>4.8732001210763347E-6</v>
      </c>
      <c r="F6" s="20">
        <f t="shared" si="0"/>
        <v>4.8732001210763347E-6</v>
      </c>
      <c r="G6" s="20">
        <f t="shared" si="0"/>
        <v>4.8732001210763347E-6</v>
      </c>
      <c r="H6" s="20">
        <f t="shared" si="0"/>
        <v>4.8732001210763347E-6</v>
      </c>
      <c r="I6" s="20">
        <f t="shared" si="0"/>
        <v>4.8732001210763347E-6</v>
      </c>
      <c r="J6" s="20">
        <f t="shared" si="0"/>
        <v>4.8732001210763347E-6</v>
      </c>
      <c r="K6" s="20">
        <f t="shared" si="0"/>
        <v>4.8732001210763347E-6</v>
      </c>
      <c r="L6" s="20">
        <f t="shared" si="0"/>
        <v>4.8732001210763347E-6</v>
      </c>
      <c r="M6" s="20">
        <f t="shared" si="0"/>
        <v>4.8732001210763347E-6</v>
      </c>
      <c r="N6" s="20">
        <f t="shared" si="0"/>
        <v>4.8732001210763347E-6</v>
      </c>
      <c r="O6" s="20">
        <f t="shared" si="0"/>
        <v>4.8732001210763347E-6</v>
      </c>
      <c r="P6" s="20">
        <f t="shared" si="0"/>
        <v>4.8732001210763347E-6</v>
      </c>
      <c r="Q6" s="20">
        <f t="shared" si="0"/>
        <v>4.8732001210763347E-6</v>
      </c>
      <c r="R6" s="20">
        <f t="shared" si="0"/>
        <v>4.8732001210763347E-6</v>
      </c>
      <c r="S6" s="20">
        <f t="shared" si="0"/>
        <v>4.8732001210763347E-6</v>
      </c>
      <c r="T6" s="20">
        <f t="shared" si="0"/>
        <v>4.8732001210763347E-6</v>
      </c>
      <c r="U6" s="20">
        <f t="shared" si="0"/>
        <v>4.8732001210763347E-6</v>
      </c>
      <c r="V6" s="20">
        <f t="shared" si="0"/>
        <v>4.8732001210763347E-6</v>
      </c>
      <c r="W6" s="20">
        <f t="shared" si="0"/>
        <v>4.8732001210763347E-6</v>
      </c>
      <c r="X6" s="20">
        <f t="shared" si="0"/>
        <v>4.8732001210763347E-6</v>
      </c>
      <c r="Y6" s="20">
        <f t="shared" si="0"/>
        <v>4.8732001210763347E-6</v>
      </c>
      <c r="Z6" s="20">
        <f t="shared" si="0"/>
        <v>4.8732001210763347E-6</v>
      </c>
      <c r="AA6" s="20">
        <f t="shared" si="0"/>
        <v>4.8732001210763347E-6</v>
      </c>
      <c r="AB6" s="20">
        <f t="shared" si="0"/>
        <v>4.8732001210763347E-6</v>
      </c>
      <c r="AC6" s="20">
        <f t="shared" si="0"/>
        <v>4.8732001210763347E-6</v>
      </c>
      <c r="AD6" s="20">
        <f t="shared" si="0"/>
        <v>4.8732001210763347E-6</v>
      </c>
      <c r="AE6" s="20">
        <f t="shared" si="0"/>
        <v>4.8732001210763347E-6</v>
      </c>
      <c r="AF6" s="20">
        <f t="shared" si="0"/>
        <v>4.8732001210763347E-6</v>
      </c>
      <c r="AG6" s="20">
        <f t="shared" si="0"/>
        <v>4.8732001210763347E-6</v>
      </c>
      <c r="AH6" s="20">
        <f t="shared" si="0"/>
        <v>4.8732001210763347E-6</v>
      </c>
    </row>
    <row r="7" spans="1:34" x14ac:dyDescent="0.2">
      <c r="A7" t="s">
        <v>40</v>
      </c>
      <c r="B7">
        <v>0</v>
      </c>
      <c r="C7" s="28">
        <f t="shared" si="1"/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>
        <f t="shared" si="0"/>
        <v>0</v>
      </c>
      <c r="AD7" s="28">
        <f t="shared" si="0"/>
        <v>0</v>
      </c>
      <c r="AE7" s="28">
        <f t="shared" si="0"/>
        <v>0</v>
      </c>
      <c r="AF7" s="28">
        <f t="shared" si="0"/>
        <v>0</v>
      </c>
      <c r="AG7" s="28">
        <f t="shared" si="0"/>
        <v>0</v>
      </c>
      <c r="AH7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early retirement</vt:lpstr>
      <vt:lpstr>cogen and WHR + eqpt stds</vt:lpstr>
      <vt:lpstr>fuel type shifting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2015-06-29T21:21:54Z</dcterms:created>
  <dcterms:modified xsi:type="dcterms:W3CDTF">2021-04-22T03:53:34Z</dcterms:modified>
</cp:coreProperties>
</file>