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Connecticut\CT-EPS\"/>
    </mc:Choice>
  </mc:AlternateContent>
  <xr:revisionPtr revIDLastSave="0" documentId="13_ncr:1_{02B7EE97-81BE-4E76-9179-47F72E07975B}"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<sst xmlns="http://schemas.openxmlformats.org/spreadsheetml/2006/main" count="32060" uniqueCount="2370">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</sst>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18</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Connecticut</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0.38204183167039463</v>
      </c>
      <c r="C7" s="118">
        <f>D28</f>
        <v>7.6132600000000004</v>
      </c>
      <c r="D7" s="75">
        <v>0.06</v>
      </c>
      <c r="E7" s="75">
        <v>0.02</v>
      </c>
      <c r="F7" s="117">
        <f t="shared" si="0"/>
        <v>7.1564643999999999</v>
      </c>
      <c r="G7" s="117">
        <f t="shared" si="0"/>
        <v>7.4609947999999999</v>
      </c>
      <c r="H7" s="69"/>
      <c r="I7" s="76">
        <f t="shared" si="1"/>
        <v>-17.73214869876924</v>
      </c>
      <c r="J7" s="76">
        <f t="shared" si="3"/>
        <v>-18.529261409355165</v>
      </c>
      <c r="K7" s="69" t="str">
        <f t="shared" si="2"/>
        <v>In a scenario limiting global warming to 1.5 °C, Connecticut would need to cut its agriculture emissions by -1853 to -1773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Connecticut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2.5849577210723842</v>
      </c>
      <c r="C9" s="118">
        <f>C28</f>
        <v>1.59965</v>
      </c>
      <c r="D9" s="75">
        <v>0.06</v>
      </c>
      <c r="E9" s="75">
        <v>0.02</v>
      </c>
      <c r="F9" s="117">
        <f t="shared" si="0"/>
        <v>1.503671</v>
      </c>
      <c r="G9" s="117">
        <f t="shared" si="0"/>
        <v>1.5676570000000001</v>
      </c>
      <c r="H9" s="69"/>
      <c r="I9" s="76">
        <f t="shared" si="1"/>
        <v>0.41829957691679631</v>
      </c>
      <c r="J9" s="76">
        <f t="shared" si="3"/>
        <v>0.39354636742389393</v>
      </c>
      <c r="K9" s="69" t="str">
        <f t="shared" si="2"/>
        <v>In a scenario limiting global warming to 1.5 °C, Connecticut would need to cut its waste emissions by 39 to 42 percent of 2005 levels.</v>
      </c>
      <c r="L9" s="69"/>
      <c r="M9" s="69"/>
      <c r="N9" s="69"/>
      <c r="O9" s="69"/>
      <c r="P9" s="69"/>
      <c r="Q9" s="69"/>
      <c r="R9" s="69"/>
      <c r="S9" s="69"/>
      <c r="T9" s="69"/>
      <c r="U9" s="69"/>
      <c r="V9" s="69"/>
      <c r="W9" s="69"/>
      <c r="X9" s="69"/>
      <c r="Y9" s="69"/>
      <c r="Z9" s="69"/>
    </row>
    <row r="10" spans="1:26" ht="14.5" x14ac:dyDescent="0.35">
      <c r="A10" s="73" t="s">
        <v>1864</v>
      </c>
      <c r="B10" s="119">
        <f>SUM(B3:B9)</f>
        <v>-3.4713604472572213</v>
      </c>
      <c r="C10" s="119">
        <f>SUM(C3:C9)</f>
        <v>60.091929999999991</v>
      </c>
      <c r="D10" s="76">
        <f>1-F10/$C10</f>
        <v>0.52651809652311032</v>
      </c>
      <c r="E10" s="76">
        <f>1-G10/$C10</f>
        <v>0.37781239843686165</v>
      </c>
      <c r="F10" s="117">
        <f>SUM(F3:F9)</f>
        <v>28.452441400000005</v>
      </c>
      <c r="G10" s="117">
        <f>SUM(G3:G9)</f>
        <v>37.388453799999994</v>
      </c>
      <c r="H10" s="171">
        <f>IFERROR(B10*(1-'Unique State Inputs'!A$8),"")</f>
        <v>-1.9092482459914719</v>
      </c>
      <c r="I10" s="76">
        <f t="shared" si="1"/>
        <v>9.19633738192781</v>
      </c>
      <c r="J10" s="76">
        <f t="shared" si="3"/>
        <v>11.770547849486855</v>
      </c>
      <c r="K10" s="69" t="str">
        <f t="shared" si="2"/>
        <v>In a scenario limiting global warming to 1.5 °C, Connecticut would need to cut its total (including land use) emissions by 1177 to 920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2.966999552742779</v>
      </c>
      <c r="C11" s="119">
        <f>SUM(C3:C9)-C8</f>
        <v>66.530289999999994</v>
      </c>
      <c r="D11" s="76">
        <f>1-F11/$C11</f>
        <v>0.47556516888773503</v>
      </c>
      <c r="E11" s="76">
        <f>1-G11/$C11</f>
        <v>0.34125022151564344</v>
      </c>
      <c r="F11" s="117">
        <f>F10-F8</f>
        <v>34.890801400000008</v>
      </c>
      <c r="G11" s="117">
        <f>G10-G8</f>
        <v>43.826813799999996</v>
      </c>
      <c r="H11" s="171">
        <f>IFERROR(B11*(1-'Unique State Inputs'!A$8),"")</f>
        <v>1.6318497540085286</v>
      </c>
      <c r="I11" s="76">
        <f t="shared" si="1"/>
        <v>-10.759624758873306</v>
      </c>
      <c r="J11" s="76">
        <f t="shared" si="3"/>
        <v>-13.771425819557418</v>
      </c>
      <c r="K11" s="69" t="str">
        <f t="shared" si="2"/>
        <v>In a scenario limiting global warming to 1.5 °C, Connecticut would need to cut its total (excluding land use) emissions by -1377 to -1076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Connecticut had 1110 EV charging outlets, approximately 31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Connecticut had 1110 EV charging outlets, approximately 31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1110 EV charging outlets, approximately 31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Connecticut, the share of electricity among fuels used for heating in urban, residential buildings will rise from 5.4% to 14.3%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Connecticut, the share of electricity among fuels used for heating in urban, residential buildings will rise from 5.4% to 14.3%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Connecticut, the share of electricity among fuels used by appliances in urban, residential buildings will rise from 76.5% to 84.1%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Connecticut, the share of electricity among fuels used by appliances in urban, residential buildings will rise from 76.5% to 84.1%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Connecticut, the share of electricity among fuels used for heating in rural, residential buildings will rise from 5.4% to 14.3%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Connecticut, the share of electricity among fuels used for heating in rural, residential buildings will rise from 5.4% to 14.3%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76.5% to 84.1%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76.5% to 84.1%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Connecticut, the share of electricity among fuels used for heating in commercial buildings will fall from 0.3% to 0.1%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Connecticut, the share of electricity among fuels used for heating in commercial buildings will fall from 0.3% to 0.1%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Connecticut, the share of electricity among fuels used by appliances in commercial buildings will fall from 80.4% to 55.4%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Connecticut, the share of electricity among fuels used by appliances in commercial buildings will fall from 80.4% to 55.4%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Connecticut, the share of electricity among fuels used by other components in commercial buildings will rise from 86.7% to 95.1%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Connecticut, the share of electricity among fuels used by other components in commercial buildings will rise from 86.7% to 95.1%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Connecticut.//**Natural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Connecticut.</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Connecticut.</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Connecticut increased by 4859%.</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Connecticut increased by 4859%.</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Connecticut increased by 4859%.</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Connecticut declined by -85%.</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Connecticut declined by -85%.</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Connecticut declined by -85%.</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Connecticut declined by -85%.</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Connecticut declined by -85%.</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Connecticut declined by -85%.</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Connecticut declined by -85%.</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Connecticut declined by -85%.</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Connecticut declined by -85%.</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Connecticut declined by -85%.</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Connecticut declined by -85%.</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Connecticut declined by -85%.</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Connecticut declined by -85%.</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Connecticut declined by -85%.</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Connecticut declined by -85%.</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Connecticut declined by -85%.</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Connecticut, a 100% setting provides for an additional 352 MW of demand response capacity in 2050 (on top of a BAU quantity of 114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Connecticut, a 100% setting provides for an additional 352 MW of demand response capacity in 2050 (on top of a BAU quantity of 114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352 MW of demand response capacity in 2050 (on top of a BAU quantity of 114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Connecticut will retire 383 MW of coal by 2050. Connecticut currently has 383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Connecticut will retire 383 MW of coal by 2050. Connecticut currently has 383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Connecticut will retire 0 MW of gas non-peaking plants by 2050. Connecticut currently has 3918MW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Connecticut will retire 0 MW of gas non-peaking plants by 2050. Connecticut currently has 3918MW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Connecticut will retire 0 MW of nuclear capacity by 2050. Connecticut currently has 2073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Connecticut will retire 0 MW of nuclear capacity by 2050. Connecticut currently has 2073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Connecticut will retire 0 MW of biomass capacity by 2050. Connecticut currently has 40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Connecticut will retire 0 MW of petroleum capacity by 2050. Connecticut currently has 1052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Connecticut will retire 0 MW of natural gas peaker capacity by 2050. Connecticut currently has 1288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Connecticut will retire 0 MW of natural gas peaker capacity by 2050. Connecticut currently has 1288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Connecticut will retire 0 MW of natural gas peaker capacity by 2050. Connecticut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Connecticut will retire 0 MW of natural gas peaker capacity by 2050. Connecticut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Connecticut had about 2 of grid battery storage.  The BAU scenario is based on EIA AEO data and sees grid battery capacity reach 83 by 2050.  The additional potential is based on NREL's Renewable Electricity Futures Study (80% RE-ITI (2014) scenario) and suggests Connecticut could reach 1053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Connecticut had about 2 of grid battery storage.  The BAU scenario is based on EIA AEO data and sees grid battery capacity reach 83 by 2050.  The additional potential is based on NREL's Renewable Electricity Futures Study (80% RE-ITI (2014) scenario) and suggests Connecticut could reach 1053 of grid battery storage by 2050.</v>
      </c>
      <c r="U255" s="305" t="str">
        <f>N255&amp;O255&amp;P255&amp;T255</f>
        <v>**Description:** This policy causes grid-scale electricity storage from chemical batteries to increase above the amount predicted in the BAU Scenario. // **Guidance for setting values: **In 2019, Connecticut had about 2 of grid battery storage.  The BAU scenario is based on EIA AEO data and sees grid battery capacity reach 83 by 2050.  The additional potential is based on NREL's Renewable Electricity Futures Study (80% RE-ITI (2014) scenario) and suggests Connecticut could reach 1053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Connecticut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**Connecticut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Connecticut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**Connecticut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Connecticut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**Connecticut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3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3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1110 EV charging outlets, approximately 31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Connecticut.//**Natural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Connecticut.//**Natural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Connecticut.//**Natural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Connecticut.//**Natural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Connecticut.//**Natural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Connecticut.//**Natural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Connecticut.//**Natural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Connecticut.//**Natural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Connecticut.//**Natural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Connecticut.//**Natural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Connecticut.//**Natural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Connecticut.//**Natural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Connecticut.//**Natural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Connecticut.//**Natural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Connecticut.//**Natural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Connecticut.//**Natural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Connecticut increased by 4859%.</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352 MW of demand response capacity in 2050 (on top of a BAU quantity of 114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Connecticut had about 2 of grid battery storage.  The BAU scenario is based on EIA AEO data and sees grid battery capacity reach 83 by 2050.  The additional potential is based on NREL's Renewable Electricity Futures Study (80% RE-ITI (2014) scenario) and suggests Connecticut could reach 1053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1110 EV charging outlets, approximately 31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5.4% to 14.3% through 2050.//**Urban Residential Appliances: **In the BAU case, in Connecticut, the share of electricity among fuels used by appliances in urban, residential buildings will rise from 76.5% to 84.1% through 2050.//**Urban Residential Other Components: ** In the BAU case, the share of electricity among fuels used by other components in urban, residential buildings is 100%.//**Rural Residential Heating: **In the BAU case, in Connecticut, the share of electricity among fuels used for heating in rural, residential buildings will rise from 5.4% to 14.3% through 2050.//**Rural Residential Appliances: **In the BAU case, in , the share of electricity among fuels used by appliances in rural, residential buildings will rise from 76.5% to 84.1% through 2050.//**Rural Residential Other Components: **In the United States, the share of electricity among fuels used by other components in urban, residential buildings is 100%.//**Commercial Heating: **In the BAU case, in Connecticut, the share of electricity among fuels used for heating in commercial buildings will fall from 0.3% to 0.1% through 2050.//**Commercial Appliances: **In the BAU case, in Connecticut, the share of electricity among fuels used by appliances in commercial buildings will fall from 80.4% to 55.4% through 2050.//**Commercial Other Components: **In the BAU case, in the Connecticut, the share of electricity among fuels used by other components in commercial buildings will rise from 86.7% to 95.1%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Connecticut.//**Natural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Connecticut increased by 4859%.</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Connecticut declined by -85%.//**Natural Gas Nonpeaker : **From 2010-2018, electricity exports in Connecticut declined by -85%.//**Nuclear : **From 2010-2018, electricity exports in Connecticut declined by -85%.//**Hydro : **From 2010-2018, electricity exports in Connecticut declined by -85%.//**Onshore Wind : **From 2010-2018, electricity exports in Connecticut declined by -85%.//**Solar PV : **From 2010-2018, electricity exports in Connecticut declined by -85%.//**Biomass : **From 2010-2018, electricity exports in Connecticut declined by -85%.//**Petroleum : **From 2010-2018, electricity exports in Connecticut declined by -85%.</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352 MW of demand response capacity in 2050 (on top of a BAU quantity of 114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Connecticut will retire 383 MW of coal by 2050. Connecticut currently has 383 MW of coal capacity.//**Natural Gas Nonpeaker : **The EIA projects that Connecticut will retire 0 MW of gas non-peaking plants by 2050. Connecticut currently has 3918MW of natural gas non-peaking capacity.//**Nuclear : **The EIA projects that Connecticut will retire 0 MW of nuclear capacity by 2050. Connecticut currently has 2073 MW of nuclear capacity.//**Natural Gas Peaker : **The EIA projects that Connecticut will retire 0 MW of natural gas peaker capacity by 2050. Connecticut currently has 1288 MW of natural gas peaker capacity.//**Lignite : **The EIA projects that Connecticut will retire 0 MW of natural gas peaker capacity by 2050. Connecticut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Connecticut had about 2 of grid battery storage.  The BAU scenario is based on EIA AEO data and sees grid battery capacity reach 83 by 2050.  The additional potential is based on NREL's Renewable Electricity Futures Study (80% RE-ITI (2014) scenario) and suggests Connecticut could reach 1053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**Connecticut does not have a capacity construction subsidy for onshore wind. However, the Investment Tax Credit, a similar program for solar power, covers 30% of system costs through 2019, with declining amounts thereafter.//**Solar PV : **Connecticut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**Connecticut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Connecticut had 1110 EV charging outlets, approximately 31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Connecticut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Connecticut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Connecticut,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$1000.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Connecticut, the share of electricity among fuels used for heating in urban, residential buildings will rise from 5.4% to 14.3%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Connecticut, the share of electricity among fuels used by appliances in urban, residential buildings will rise from 76.5% to 84.1%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Connecticut, the share of electricity among fuels used for heating in rural, residential buildings will rise from 5.4% to 14.3%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76.5% to 84.1%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Connecticut, the share of electricity among fuels used for heating in commercial buildings will fall from 0.3% to 0.1%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Connecticut, the share of electricity among fuels used by appliances in commercial buildings will fall from 80.4% to 55.4%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Connecticut, the share of electricity among fuels used by other components in commercial buildings will rise from 86.7% to 95.1%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Connecticut.</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29% in 2050 as a generation-weighted state average. Many states have different requirements for municipalities, co-ops, and investor owned utilities. In 2020, the value is 29%. To set a carbon-free electricity standard that starts ramping up in 2021, the Customize Implementation Schedule feature below allows users to customize the start year setting. Simply take the 29% value, divide by your chosen policy setting, and enter the resulting value in the 'Implementation %' box for 2020.  // **Guidance for setting values:** Multiple states have set 100% clean energy or renewable energy laws or goals, not includingConnecticut.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increased by 4859%.</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Connecticut declined by -85%.</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Connecticut, a 100% setting provides for an additional 352 MW of demand response capacity in 2050 (on top of a BAU quantity of 114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Connecticut will retire 383 MW of coal by 2050. Connecticut currently has 383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Connecticut will retire 0 MW of gas non-peaking plants by 2050. Connecticut currently has 3918MW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Connecticut will retire 0 MW of nuclear capacity by 2050. Connecticut currently has 2073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Connecticut will retire 0 MW of biomass capacity by 2050. Connecticut currently has 40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Connecticut will retire 0 MW of biomass capacity by 2050. Connecticut currently has 40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Connecticut will retire 0 MW of petroleum capacity by 2050. Connecticut currently has 1052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Connecticut will retire 0 MW of natural gas peaker capacity by 2050. Connecticut currently has 1288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Connecticut will retire 0 MW of natural gas peaker capacity by 2050. Connecticut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Connecticut had about 2 of grid battery storage.  The BAU scenario is based on EIA AEO data and sees grid battery capacity reach 83 by 2050.  The additional potential is based on NREL's Renewable Electricity Futures Study (80% RE-ITI (2014) scenario) and suggests Connecticut could reach 1053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Connecticut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Connecticut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Connecticut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Connecticut</v>
      </c>
      <c r="B6" s="145">
        <f>SUMIFS(B7:B57,$A7:$A57,$A$6)</f>
        <v>1110</v>
      </c>
      <c r="C6" s="145">
        <f>SUMIFS(C7:C57,$A7:$A57,$A$6)</f>
        <v>3593542</v>
      </c>
      <c r="D6" s="145">
        <f>ROUND(SUMIFS(D7:D57,$A7:$A57,$A$6),2)</f>
        <v>30.89</v>
      </c>
      <c r="E6" s="145">
        <f t="shared" ref="E6:L6" si="0">SUMIFS(E7:E57,$A7:$A57,$A$6)</f>
        <v>1</v>
      </c>
      <c r="F6" s="145">
        <f t="shared" si="0"/>
        <v>0.28999999999999998</v>
      </c>
      <c r="G6" s="145">
        <f t="shared" si="0"/>
        <v>0.48</v>
      </c>
      <c r="H6" s="145">
        <f t="shared" si="0"/>
        <v>0.28999999999999998</v>
      </c>
      <c r="I6" s="145">
        <f t="shared" si="0"/>
        <v>3587296</v>
      </c>
      <c r="J6" s="145">
        <f t="shared" si="0"/>
        <v>171332</v>
      </c>
      <c r="K6" s="145">
        <f t="shared" si="0"/>
        <v>530358</v>
      </c>
      <c r="L6" s="145">
        <f t="shared" si="0"/>
        <v>8496463</v>
      </c>
      <c r="M6" s="145">
        <f>ROUND(SUMIFS(M7:M57,$A7:$A57,$A$6)*100,0)</f>
        <v>-85</v>
      </c>
      <c r="N6" s="145">
        <f>ROUND(SUMIFS(N7:N57,$A7:$A57,$A$6)*100,0)</f>
        <v>4859</v>
      </c>
      <c r="O6" s="145">
        <f t="shared" ref="O6:AM6" si="1">ROUND(SUMIFS(O7:O57,$A7:$A57,$A$6),0)</f>
        <v>238</v>
      </c>
      <c r="P6" s="145">
        <f t="shared" si="1"/>
        <v>114</v>
      </c>
      <c r="Q6" s="145">
        <f t="shared" si="1"/>
        <v>383</v>
      </c>
      <c r="R6" s="145">
        <f t="shared" si="1"/>
        <v>0</v>
      </c>
      <c r="S6" s="145">
        <f t="shared" si="1"/>
        <v>0</v>
      </c>
      <c r="T6" s="145">
        <f t="shared" si="1"/>
        <v>0</v>
      </c>
      <c r="U6" s="145">
        <f t="shared" si="1"/>
        <v>0</v>
      </c>
      <c r="V6" s="145">
        <f t="shared" si="1"/>
        <v>0</v>
      </c>
      <c r="W6" s="145">
        <f t="shared" si="1"/>
        <v>0</v>
      </c>
      <c r="X6" s="145">
        <f t="shared" si="1"/>
        <v>383</v>
      </c>
      <c r="Y6" s="145">
        <f t="shared" si="1"/>
        <v>3918</v>
      </c>
      <c r="Z6" s="145">
        <f t="shared" si="1"/>
        <v>2073</v>
      </c>
      <c r="AA6" s="145">
        <f t="shared" si="1"/>
        <v>119</v>
      </c>
      <c r="AB6" s="145">
        <f t="shared" si="1"/>
        <v>1</v>
      </c>
      <c r="AC6" s="145">
        <f t="shared" si="1"/>
        <v>132</v>
      </c>
      <c r="AD6" s="145">
        <f t="shared" si="1"/>
        <v>0</v>
      </c>
      <c r="AE6" s="145">
        <f t="shared" si="1"/>
        <v>40</v>
      </c>
      <c r="AF6" s="145">
        <f t="shared" si="1"/>
        <v>0</v>
      </c>
      <c r="AG6" s="145">
        <f t="shared" si="1"/>
        <v>1052</v>
      </c>
      <c r="AH6" s="145">
        <f t="shared" si="1"/>
        <v>1288</v>
      </c>
      <c r="AI6" s="145">
        <f t="shared" si="1"/>
        <v>0</v>
      </c>
      <c r="AJ6" s="145">
        <f t="shared" si="1"/>
        <v>0</v>
      </c>
      <c r="AK6" s="145">
        <f t="shared" si="1"/>
        <v>0</v>
      </c>
      <c r="AL6" s="145">
        <f t="shared" si="1"/>
        <v>0</v>
      </c>
      <c r="AM6" s="145">
        <f t="shared" si="1"/>
        <v>160</v>
      </c>
      <c r="AN6" s="380">
        <f>ROUND(SUMIFS(AN7:AN57,$A7:$A57,$A$6),)</f>
        <v>83</v>
      </c>
      <c r="AO6" s="145">
        <f t="shared" ref="AO6:AP6" si="2">ROUND(SUMIFS(AO7:AO57,$A7:$A57,$A$6),)</f>
        <v>1053</v>
      </c>
      <c r="AP6" s="145">
        <f t="shared" si="2"/>
        <v>2</v>
      </c>
      <c r="AQ6" s="145">
        <f>ROUND(SUMIFS(AQ7:AQ57,$A7:$A57,$A$6),0)</f>
        <v>3</v>
      </c>
      <c r="AR6" s="146">
        <f>SUMIFS(AR7:AR57,$A7:$A57,$A$6)</f>
        <v>0.55243626976444016</v>
      </c>
      <c r="AS6" s="145">
        <f>ROUND(SUMIFS(AS7:AS57,$A7:$A57,$A$6),0)</f>
        <v>85</v>
      </c>
      <c r="AT6" s="145">
        <f>ROUND(SUMIFS(AT7:AT57,$A7:$A57,$A$6),0)</f>
        <v>114</v>
      </c>
      <c r="AU6" s="145">
        <f>ROUND(SUMIFS(AU7:AU57,$A7:$A57,$A$6),0)</f>
        <v>352</v>
      </c>
      <c r="AV6" s="145">
        <f>ROUND(SUMIFS(AV7:AV57,$A7:$A57,$A$6)*100,0)</f>
        <v>29</v>
      </c>
      <c r="AW6" s="145">
        <f>ROUND(SUMIFS(AW7:AW57,$A7:$A57,$A$6)*100,0)</f>
        <v>48</v>
      </c>
      <c r="AX6" s="145">
        <f>ROUND(SUMIFS(AX7:AX57,$A7:$A57,$A$6)*100,0)</f>
        <v>29</v>
      </c>
      <c r="AY6" s="145">
        <f>SUMIFS(AY7:AY57,$A7:$A57,$A$6)</f>
        <v>0</v>
      </c>
      <c r="AZ6" s="145">
        <f>SUMIFS(AZ7:AZ57,$A7:$A57,$A$6)</f>
        <v>1000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CT</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CT</v>
      </c>
      <c r="D77" s="93">
        <v>2019</v>
      </c>
      <c r="E77" s="93">
        <v>2050</v>
      </c>
    </row>
    <row r="78" spans="1:40" ht="16" customHeight="1" x14ac:dyDescent="0.35">
      <c r="B78" s="93" t="s">
        <v>2056</v>
      </c>
      <c r="C78" s="93" t="s">
        <v>496</v>
      </c>
      <c r="D78" s="93" cm="1">
        <f t="array" ref="D78">ROUND(INDEX($B$95:$H$845,MATCH(1,($C78=$E$95:$E$845)*($B78=$F$95:$F$845)*($C$77=$B$95:$B$845),0),MATCH(D$77,$B$95:$H$95,0))*100,1)</f>
        <v>5.4</v>
      </c>
      <c r="E78" s="165" cm="1">
        <f t="array" ref="E78">ROUND(INDEX($B$95:$H$845,MATCH(1,($C78=$E$95:$E$845)*($B78=$F$95:$F$845)*($C$77=$B$95:$B$845),0),MATCH(E$77,$B$95:$H$95,0))*100,1)</f>
        <v>14.3</v>
      </c>
    </row>
    <row r="79" spans="1:40" ht="16" customHeight="1" x14ac:dyDescent="0.35">
      <c r="B79" s="165" t="s">
        <v>2056</v>
      </c>
      <c r="C79" s="93" t="s">
        <v>2055</v>
      </c>
      <c r="D79" s="165" cm="1">
        <f t="array" ref="D79">ROUND(INDEX($B$95:$H$845,MATCH(1,($C79=$E$95:$E$845)*($B79=$F$95:$F$845)*($C$77=$B$95:$B$845),0),MATCH(D$77,$B$95:$H$95,0))*100,1)</f>
        <v>76.5</v>
      </c>
      <c r="E79" s="165" cm="1">
        <f t="array" ref="E79">ROUND(INDEX($B$95:$H$845,MATCH(1,($C79=$E$95:$E$845)*($B79=$F$95:$F$845)*($C$77=$B$95:$B$845),0),MATCH(E$77,$B$95:$H$95,0))*100,1)</f>
        <v>84.1</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5.4</v>
      </c>
      <c r="E81" s="165" cm="1">
        <f t="array" ref="E81">ROUND(INDEX($B$95:$H$845,MATCH(1,($C81=$E$95:$E$845)*($B81=$F$95:$F$845)*($C$77=$B$95:$B$845),0),MATCH(E$77,$B$95:$H$95,0))*100,1)</f>
        <v>14.3</v>
      </c>
    </row>
    <row r="82" spans="2:26" ht="16" customHeight="1" x14ac:dyDescent="0.35">
      <c r="B82" s="165" t="s">
        <v>2053</v>
      </c>
      <c r="C82" s="165" t="s">
        <v>2055</v>
      </c>
      <c r="D82" s="165" cm="1">
        <f t="array" ref="D82">ROUND(INDEX($B$95:$H$845,MATCH(1,($C82=$E$95:$E$845)*($B82=$F$95:$F$845)*($C$77=$B$95:$B$845),0),MATCH(D$77,$B$95:$H$95,0))*100,1)</f>
        <v>76.5</v>
      </c>
      <c r="E82" s="165" cm="1">
        <f t="array" ref="E82">ROUND(INDEX($B$95:$H$845,MATCH(1,($C82=$E$95:$E$845)*($B82=$F$95:$F$845)*($C$77=$B$95:$B$845),0),MATCH(E$77,$B$95:$H$95,0))*100,1)</f>
        <v>84.1</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CT</v>
      </c>
    </row>
    <row r="84" spans="2:26" ht="16" customHeight="1" x14ac:dyDescent="0.35">
      <c r="B84" s="93" t="s">
        <v>2057</v>
      </c>
      <c r="C84" s="165" t="s">
        <v>496</v>
      </c>
      <c r="D84" s="165" cm="1">
        <f t="array" ref="D84">ROUND(INDEX($B$95:$H$845,MATCH(1,($C84=$E$95:$E$845)*($B84=$F$95:$F$845)*($C$77=$B$95:$B$845),0),MATCH(D$77,$B$95:$H$95,0))*100,1)</f>
        <v>0.3</v>
      </c>
      <c r="E84" s="165" cm="1">
        <f t="array" ref="E84">ROUND(INDEX($B$95:$H$845,MATCH(1,($C84=$E$95:$E$845)*($B84=$F$95:$F$845)*($C$77=$B$95:$B$845),0),MATCH(E$77,$B$95:$H$95,0))*100,1)</f>
        <v>0.1</v>
      </c>
    </row>
    <row r="85" spans="2:26" ht="16" customHeight="1" x14ac:dyDescent="0.35">
      <c r="B85" s="165" t="s">
        <v>2057</v>
      </c>
      <c r="C85" s="165" t="s">
        <v>2055</v>
      </c>
      <c r="D85" s="165" cm="1">
        <f t="array" ref="D85">ROUND(INDEX($B$95:$H$845,MATCH(1,($C85=$E$95:$E$845)*($B85=$F$95:$F$845)*($C$77=$B$95:$B$845),0),MATCH(D$77,$B$95:$H$95,0))*100,1)</f>
        <v>80.400000000000006</v>
      </c>
      <c r="E85" s="165" cm="1">
        <f t="array" ref="E85">ROUND(INDEX($B$95:$H$845,MATCH(1,($C85=$E$95:$E$845)*($B85=$F$95:$F$845)*($C$77=$B$95:$B$845),0),MATCH(E$77,$B$95:$H$95,0))*100,1)</f>
        <v>55.4</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86.7</v>
      </c>
      <c r="E86" s="165" cm="1">
        <f t="array" ref="E86">ROUND(INDEX($B$95:$H$845,MATCH(1,($C86=$E$95:$E$845)*($B86=$F$95:$F$845)*($C$77=$B$95:$B$845),0),MATCH(E$77,$B$95:$H$95,0))*100,1)</f>
        <v>95.1</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Connecticut</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Connecticut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Connecticut</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0.38204183167039463</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-1.0180997139831851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2.5849577210723842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1.9488998387595937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2.966999552742779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2021-09-30T18:11:55Z</dcterms:modified>
</cp:coreProperties>
</file>