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T\elec\EIaE\"/>
    </mc:Choice>
  </mc:AlternateContent>
  <xr:revisionPtr revIDLastSave="0" documentId="8_{043323D4-3D46-475D-BF7D-26BAA073409D}"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4" i="26" l="1"/>
  <c r="I15" i="26"/>
  <c r="G14" i="26"/>
  <c r="J14" i="26"/>
  <c r="P14" i="26"/>
  <c r="E14" i="26"/>
  <c r="M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R815" i="22" s="1"/>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Q836" i="22" s="1"/>
  <c r="E10" i="23"/>
  <c r="E26" i="23"/>
  <c r="H1039" i="22" s="1"/>
  <c r="E4" i="23"/>
  <c r="E29" i="23"/>
  <c r="E8" i="23"/>
  <c r="E28" i="23"/>
  <c r="E21" i="23"/>
  <c r="E23" i="23"/>
  <c r="K997" i="22" s="1"/>
  <c r="E43" i="23"/>
  <c r="E48" i="23"/>
  <c r="P1371" i="22" s="1"/>
  <c r="E52" i="23"/>
  <c r="E3" i="23"/>
  <c r="E42" i="23"/>
  <c r="E14" i="23"/>
  <c r="E11" i="23"/>
  <c r="E45" i="23"/>
  <c r="E44" i="23"/>
  <c r="E34" i="23"/>
  <c r="L1156" i="22" s="1"/>
  <c r="E37" i="23"/>
  <c r="E39" i="23"/>
  <c r="E30" i="23"/>
  <c r="E36" i="23"/>
  <c r="E17" i="23"/>
  <c r="E19" i="23"/>
  <c r="J926" i="22" s="1"/>
  <c r="E38" i="23"/>
  <c r="E53" i="23"/>
  <c r="Q1443" i="22" s="1"/>
  <c r="E46" i="23"/>
  <c r="E32" i="23"/>
  <c r="E15" i="23"/>
  <c r="E33" i="23"/>
  <c r="E35" i="23"/>
  <c r="E25" i="23"/>
  <c r="L1021" i="22" s="1"/>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L813" i="22"/>
  <c r="Q812" i="22"/>
  <c r="M808" i="22"/>
  <c r="R807" i="22"/>
  <c r="R818" i="22"/>
  <c r="J818" i="22"/>
  <c r="F814" i="22"/>
  <c r="K813" i="22"/>
  <c r="G809" i="22"/>
  <c r="L808" i="22"/>
  <c r="I807" i="22"/>
  <c r="F806" i="22"/>
  <c r="H804" i="22"/>
  <c r="Q818" i="22"/>
  <c r="N817" i="22"/>
  <c r="K816" i="22"/>
  <c r="M814" i="22"/>
  <c r="R813" i="22"/>
  <c r="O812" i="22"/>
  <c r="L811" i="22"/>
  <c r="N809" i="22"/>
  <c r="F809" i="22"/>
  <c r="P807" i="22"/>
  <c r="M806" i="22"/>
  <c r="O804" i="22"/>
  <c r="G804" i="22"/>
  <c r="H818" i="22"/>
  <c r="R816" i="22"/>
  <c r="G815" i="22"/>
  <c r="L814" i="22"/>
  <c r="I813" i="22"/>
  <c r="F812" i="22"/>
  <c r="H810" i="22"/>
  <c r="M809" i="22"/>
  <c r="J808" i="22"/>
  <c r="G807" i="22"/>
  <c r="I805" i="22"/>
  <c r="N804" i="22"/>
  <c r="O818" i="22"/>
  <c r="L817" i="22"/>
  <c r="N815" i="22"/>
  <c r="F815" i="22"/>
  <c r="P813" i="22"/>
  <c r="M812" i="22"/>
  <c r="O810" i="22"/>
  <c r="G810" i="22"/>
  <c r="Q808" i="22"/>
  <c r="N807" i="22"/>
  <c r="P805" i="22"/>
  <c r="H805" i="22"/>
  <c r="M818" i="22"/>
  <c r="J817" i="22"/>
  <c r="L815" i="22"/>
  <c r="Q814" i="22"/>
  <c r="N813" i="22"/>
  <c r="K812" i="22"/>
  <c r="M810" i="22"/>
  <c r="R809" i="22"/>
  <c r="O808" i="22"/>
  <c r="L807" i="22"/>
  <c r="N805" i="22"/>
  <c r="F805" i="22"/>
  <c r="L818" i="22"/>
  <c r="I817" i="22"/>
  <c r="K815" i="22"/>
  <c r="P814" i="22"/>
  <c r="M813" i="22"/>
  <c r="J812" i="22"/>
  <c r="L810" i="22"/>
  <c r="Q809" i="22"/>
  <c r="N808" i="22"/>
  <c r="K807" i="22"/>
  <c r="M805" i="22"/>
  <c r="R804" i="22"/>
  <c r="N818" i="22"/>
  <c r="P808" i="22"/>
  <c r="H808" i="22"/>
  <c r="K817" i="22"/>
  <c r="M807" i="22"/>
  <c r="Q811" i="22"/>
  <c r="H816" i="22"/>
  <c r="I811" i="22"/>
  <c r="M815" i="22"/>
  <c r="R814" i="22"/>
  <c r="J814" i="22"/>
  <c r="K809"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19"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L932" i="22"/>
  <c r="Q932" i="22"/>
  <c r="G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0" i="22"/>
  <c r="N835" i="22"/>
  <c r="M835" i="22"/>
  <c r="J845" i="22"/>
  <c r="Q845" i="22"/>
  <c r="R840" i="22"/>
  <c r="L841" i="22"/>
  <c r="M836" i="22"/>
  <c r="G837" i="22"/>
  <c r="I846" i="22"/>
  <c r="K836" i="22"/>
  <c r="F848" i="22"/>
  <c r="H838" i="22"/>
  <c r="G835"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J1023" i="22"/>
  <c r="N1019" i="22"/>
  <c r="G1025" i="22"/>
  <c r="F1022" i="22"/>
  <c r="L1027" i="22"/>
  <c r="K1024" i="22"/>
  <c r="M1014" i="22"/>
  <c r="M1025" i="22"/>
  <c r="O1015" i="22"/>
  <c r="J1027" i="22"/>
  <c r="L1017" i="22"/>
  <c r="K1014" i="22"/>
  <c r="I1019" i="22"/>
  <c r="M1015" i="22"/>
  <c r="K1020" i="22"/>
  <c r="J1017" i="22"/>
  <c r="P1022" i="22"/>
  <c r="O1019"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929" i="22" l="1"/>
  <c r="J938" i="22"/>
  <c r="L935" i="22"/>
  <c r="R1020" i="22"/>
  <c r="H1019" i="22"/>
  <c r="K1017" i="22"/>
  <c r="N1015" i="22"/>
  <c r="L1014" i="22"/>
  <c r="K1027" i="22"/>
  <c r="N1025" i="22"/>
  <c r="Q1023" i="22"/>
  <c r="J836" i="22"/>
  <c r="H835" i="22"/>
  <c r="G848" i="22"/>
  <c r="P837" i="22"/>
  <c r="H842" i="22"/>
  <c r="M846" i="22"/>
  <c r="L934" i="22"/>
  <c r="R927" i="22"/>
  <c r="P1025" i="22"/>
  <c r="Q1020" i="22"/>
  <c r="R1015" i="22"/>
  <c r="J1026" i="22"/>
  <c r="K1021" i="22"/>
  <c r="L1016" i="22"/>
  <c r="Q1026" i="22"/>
  <c r="R1021" i="22"/>
  <c r="F1017" i="22"/>
  <c r="P1026" i="22"/>
  <c r="Q1021" i="22"/>
  <c r="R1016" i="22"/>
  <c r="O1026" i="22"/>
  <c r="P1021" i="22"/>
  <c r="Q1016" i="22"/>
  <c r="N1026" i="22"/>
  <c r="O1021" i="22"/>
  <c r="P1016" i="22"/>
  <c r="M1026" i="22"/>
  <c r="N1021" i="22"/>
  <c r="O1016" i="22"/>
  <c r="G1027" i="22"/>
  <c r="H1022" i="22"/>
  <c r="I1017" i="22"/>
  <c r="H1025" i="22"/>
  <c r="I1020" i="22"/>
  <c r="J1015" i="22"/>
  <c r="O1025" i="22"/>
  <c r="P1020" i="22"/>
  <c r="Q1015" i="22"/>
  <c r="I1026" i="22"/>
  <c r="J1021" i="22"/>
  <c r="K1016" i="22"/>
  <c r="H1026" i="22"/>
  <c r="I1021" i="22"/>
  <c r="J1016" i="22"/>
  <c r="G1026" i="22"/>
  <c r="H1021" i="22"/>
  <c r="I1016" i="22"/>
  <c r="F1026" i="22"/>
  <c r="G1021" i="22"/>
  <c r="H1016" i="22"/>
  <c r="R1025" i="22"/>
  <c r="F1021" i="22"/>
  <c r="G1016" i="22"/>
  <c r="L1026" i="22"/>
  <c r="M1021" i="22"/>
  <c r="N1016" i="22"/>
  <c r="Q1028" i="22"/>
  <c r="R1023" i="22"/>
  <c r="F1019" i="22"/>
  <c r="G1014" i="22"/>
  <c r="L1024" i="22"/>
  <c r="M1019" i="22"/>
  <c r="N1014" i="22"/>
  <c r="F1025" i="22"/>
  <c r="G1020" i="22"/>
  <c r="H1015" i="22"/>
  <c r="R1024" i="22"/>
  <c r="F1020" i="22"/>
  <c r="G1015" i="22"/>
  <c r="Q1024" i="22"/>
  <c r="R1019" i="22"/>
  <c r="F1015" i="22"/>
  <c r="P1024" i="22"/>
  <c r="Q1019" i="22"/>
  <c r="R1014" i="22"/>
  <c r="O1024" i="22"/>
  <c r="P1019" i="22"/>
  <c r="Q1014" i="22"/>
  <c r="I1025" i="22"/>
  <c r="J1020" i="22"/>
  <c r="K1015" i="22"/>
  <c r="N1027" i="22"/>
  <c r="O1022" i="22"/>
  <c r="P1017" i="22"/>
  <c r="H1028" i="22"/>
  <c r="I1023" i="22"/>
  <c r="J1018" i="22"/>
  <c r="O1028" i="22"/>
  <c r="P1023" i="22"/>
  <c r="Q1018" i="22"/>
  <c r="N1028" i="22"/>
  <c r="O1023" i="22"/>
  <c r="P1018" i="22"/>
  <c r="M1028" i="22"/>
  <c r="N1023" i="22"/>
  <c r="O1018" i="22"/>
  <c r="L1028" i="22"/>
  <c r="M1023" i="22"/>
  <c r="N1018" i="22"/>
  <c r="K1028" i="22"/>
  <c r="L1023" i="22"/>
  <c r="M1018" i="22"/>
  <c r="R1028" i="22"/>
  <c r="F1024" i="22"/>
  <c r="G1019" i="22"/>
  <c r="H1014" i="22"/>
  <c r="F1027" i="22"/>
  <c r="G1022" i="22"/>
  <c r="H1017" i="22"/>
  <c r="M1027" i="22"/>
  <c r="N1022" i="22"/>
  <c r="O1017" i="22"/>
  <c r="G1028" i="22"/>
  <c r="H1023" i="22"/>
  <c r="I1018" i="22"/>
  <c r="F1028" i="22"/>
  <c r="G1023" i="22"/>
  <c r="H1018" i="22"/>
  <c r="R1027" i="22"/>
  <c r="F1023" i="22"/>
  <c r="G1018" i="22"/>
  <c r="Q1027" i="22"/>
  <c r="R1022" i="22"/>
  <c r="F1018" i="22"/>
  <c r="P1027" i="22"/>
  <c r="Q1022" i="22"/>
  <c r="R1017" i="22"/>
  <c r="J1028" i="22"/>
  <c r="K1023" i="22"/>
  <c r="L1018" i="22"/>
  <c r="Q936" i="22"/>
  <c r="R931" i="22"/>
  <c r="F927" i="22"/>
  <c r="P936" i="22"/>
  <c r="Q931" i="22"/>
  <c r="R926" i="22"/>
  <c r="O936" i="22"/>
  <c r="P931" i="22"/>
  <c r="Q926" i="22"/>
  <c r="N936" i="22"/>
  <c r="O931" i="22"/>
  <c r="G938" i="22"/>
  <c r="M932" i="22"/>
  <c r="K926" i="22"/>
  <c r="M935" i="22"/>
  <c r="F930" i="22"/>
  <c r="L924" i="22"/>
  <c r="N933" i="22"/>
  <c r="G928" i="22"/>
  <c r="I937" i="22"/>
  <c r="G931" i="22"/>
  <c r="H926" i="22"/>
  <c r="R935" i="22"/>
  <c r="F931" i="22"/>
  <c r="G926" i="22"/>
  <c r="L936" i="22"/>
  <c r="M931" i="22"/>
  <c r="N926" i="22"/>
  <c r="F937" i="22"/>
  <c r="G932" i="22"/>
  <c r="H927" i="22"/>
  <c r="M937" i="22"/>
  <c r="N932" i="22"/>
  <c r="O927" i="22"/>
  <c r="L937" i="22"/>
  <c r="J931" i="22"/>
  <c r="P925" i="22"/>
  <c r="R934" i="22"/>
  <c r="K929" i="22"/>
  <c r="M938" i="22"/>
  <c r="F933" i="22"/>
  <c r="L927" i="22"/>
  <c r="F936" i="22"/>
  <c r="L930" i="22"/>
  <c r="M925" i="22"/>
  <c r="J935" i="22"/>
  <c r="K930" i="22"/>
  <c r="L925" i="22"/>
  <c r="Q935" i="22"/>
  <c r="R930" i="22"/>
  <c r="F926" i="22"/>
  <c r="K936" i="22"/>
  <c r="L931" i="22"/>
  <c r="M926" i="22"/>
  <c r="R936" i="22"/>
  <c r="F932" i="22"/>
  <c r="G927" i="22"/>
  <c r="I936" i="22"/>
  <c r="O930" i="22"/>
  <c r="H925" i="22"/>
  <c r="J934" i="22"/>
  <c r="P928" i="22"/>
  <c r="R937" i="22"/>
  <c r="K932" i="22"/>
  <c r="I926" i="22"/>
  <c r="K935" i="22"/>
  <c r="Q929" i="22"/>
  <c r="R924" i="22"/>
  <c r="O934" i="22"/>
  <c r="P929" i="22"/>
  <c r="Q924" i="22"/>
  <c r="I935" i="22"/>
  <c r="J930" i="22"/>
  <c r="K925" i="22"/>
  <c r="P935" i="22"/>
  <c r="Q930" i="22"/>
  <c r="R925" i="22"/>
  <c r="J936" i="22"/>
  <c r="K931" i="22"/>
  <c r="L926" i="22"/>
  <c r="N935" i="22"/>
  <c r="G930" i="22"/>
  <c r="M924" i="22"/>
  <c r="O933" i="22"/>
  <c r="H928" i="22"/>
  <c r="J937" i="22"/>
  <c r="H931" i="22"/>
  <c r="N925" i="22"/>
  <c r="P934" i="22"/>
  <c r="I929" i="22"/>
  <c r="J924" i="22"/>
  <c r="G934" i="22"/>
  <c r="H929" i="22"/>
  <c r="I924" i="22"/>
  <c r="N934" i="22"/>
  <c r="O929" i="22"/>
  <c r="P924" i="22"/>
  <c r="H935" i="22"/>
  <c r="I930" i="22"/>
  <c r="J925" i="22"/>
  <c r="O935" i="22"/>
  <c r="P930" i="22"/>
  <c r="Q925" i="22"/>
  <c r="F935" i="22"/>
  <c r="L929" i="22"/>
  <c r="N938" i="22"/>
  <c r="G933" i="22"/>
  <c r="M927" i="22"/>
  <c r="G936" i="22"/>
  <c r="M930" i="22"/>
  <c r="F925" i="22"/>
  <c r="H934" i="22"/>
  <c r="N928" i="22"/>
  <c r="K938" i="22"/>
  <c r="L933" i="22"/>
  <c r="M928" i="22"/>
  <c r="R938" i="22"/>
  <c r="F934" i="22"/>
  <c r="G929" i="22"/>
  <c r="H924" i="22"/>
  <c r="M934" i="22"/>
  <c r="N929" i="22"/>
  <c r="O924" i="22"/>
  <c r="G935" i="22"/>
  <c r="H930" i="22"/>
  <c r="I925" i="22"/>
  <c r="P933" i="22"/>
  <c r="I928" i="22"/>
  <c r="K937" i="22"/>
  <c r="I931" i="22"/>
  <c r="O925" i="22"/>
  <c r="Q934" i="22"/>
  <c r="J929" i="22"/>
  <c r="L938" i="22"/>
  <c r="R932" i="22"/>
  <c r="K927" i="22"/>
  <c r="H937" i="22"/>
  <c r="I932" i="22"/>
  <c r="J927" i="22"/>
  <c r="O937" i="22"/>
  <c r="P932" i="22"/>
  <c r="Q927" i="22"/>
  <c r="I938" i="22"/>
  <c r="J933" i="22"/>
  <c r="K928" i="22"/>
  <c r="P938" i="22"/>
  <c r="Q933" i="22"/>
  <c r="R928" i="22"/>
  <c r="F924" i="22"/>
  <c r="O938" i="22"/>
  <c r="H933" i="22"/>
  <c r="N927" i="22"/>
  <c r="H936" i="22"/>
  <c r="N930" i="22"/>
  <c r="G925" i="22"/>
  <c r="I934" i="22"/>
  <c r="O928" i="22"/>
  <c r="Q937" i="22"/>
  <c r="J932" i="22"/>
  <c r="P926" i="22"/>
  <c r="M936" i="22"/>
  <c r="N931" i="22"/>
  <c r="O926" i="22"/>
  <c r="G937" i="22"/>
  <c r="H932" i="22"/>
  <c r="I927" i="22"/>
  <c r="N937" i="22"/>
  <c r="O932" i="22"/>
  <c r="P927" i="22"/>
  <c r="H938" i="22"/>
  <c r="I933" i="22"/>
  <c r="J928" i="22"/>
  <c r="Q1328" i="22"/>
  <c r="R1323" i="22"/>
  <c r="M1327" i="22"/>
  <c r="N1322" i="22"/>
  <c r="I1326" i="22"/>
  <c r="J1321" i="22"/>
  <c r="J1324" i="22"/>
  <c r="O1326" i="22"/>
  <c r="P1321" i="22"/>
  <c r="O1324" i="22"/>
  <c r="G1327" i="22"/>
  <c r="H1322" i="22"/>
  <c r="M1318" i="22"/>
  <c r="K1325" i="22"/>
  <c r="N1316" i="22"/>
  <c r="N1319" i="22"/>
  <c r="O1314" i="22"/>
  <c r="O1317" i="22"/>
  <c r="M1323" i="22"/>
  <c r="K1316" i="22"/>
  <c r="J1319" i="22"/>
  <c r="K1314" i="22"/>
  <c r="K1317" i="22"/>
  <c r="K1319" i="22"/>
  <c r="J1316" i="22"/>
  <c r="I1328" i="22"/>
  <c r="J1323" i="22"/>
  <c r="R1326" i="22"/>
  <c r="F1322" i="22"/>
  <c r="N1325" i="22"/>
  <c r="N1328" i="22"/>
  <c r="O1323" i="22"/>
  <c r="G1326" i="22"/>
  <c r="H1321" i="22"/>
  <c r="G1324" i="22"/>
  <c r="L1326" i="22"/>
  <c r="M1321" i="22"/>
  <c r="R1317" i="22"/>
  <c r="I1321" i="22"/>
  <c r="F1316" i="22"/>
  <c r="F1319" i="22"/>
  <c r="G1314" i="22"/>
  <c r="G1317" i="22"/>
  <c r="O1320" i="22"/>
  <c r="P1315" i="22"/>
  <c r="O1318" i="22"/>
  <c r="N1326" i="22"/>
  <c r="P1316" i="22"/>
  <c r="L1314" i="22"/>
  <c r="N1320" i="22"/>
  <c r="N1327" i="22"/>
  <c r="O1322" i="22"/>
  <c r="J1326" i="22"/>
  <c r="K1321" i="22"/>
  <c r="F1325" i="22"/>
  <c r="F1328" i="22"/>
  <c r="G1323" i="22"/>
  <c r="L1325" i="22"/>
  <c r="K1328" i="22"/>
  <c r="L1323" i="22"/>
  <c r="Q1325" i="22"/>
  <c r="R1320" i="22"/>
  <c r="J1317" i="22"/>
  <c r="J1320" i="22"/>
  <c r="K1315" i="22"/>
  <c r="K1318" i="22"/>
  <c r="H1324" i="22"/>
  <c r="L1316" i="22"/>
  <c r="G1320" i="22"/>
  <c r="H1315" i="22"/>
  <c r="G1318" i="22"/>
  <c r="O1321" i="22"/>
  <c r="H1316" i="22"/>
  <c r="P1318" i="22"/>
  <c r="O1315" i="22"/>
  <c r="F1327" i="22"/>
  <c r="G1322" i="22"/>
  <c r="O1325" i="22"/>
  <c r="P1320" i="22"/>
  <c r="K1324" i="22"/>
  <c r="K1327" i="22"/>
  <c r="L1322" i="22"/>
  <c r="Q1324" i="22"/>
  <c r="P1327" i="22"/>
  <c r="Q1322" i="22"/>
  <c r="I1325" i="22"/>
  <c r="F1326" i="22"/>
  <c r="O1316" i="22"/>
  <c r="O1319" i="22"/>
  <c r="P1314" i="22"/>
  <c r="P1317" i="22"/>
  <c r="F1321" i="22"/>
  <c r="Q1315" i="22"/>
  <c r="L1319" i="22"/>
  <c r="M1314" i="22"/>
  <c r="L1317" i="22"/>
  <c r="L1320" i="22"/>
  <c r="M1315" i="22"/>
  <c r="H1318" i="22"/>
  <c r="H1325" i="22"/>
  <c r="P1328" i="22"/>
  <c r="Q1323" i="22"/>
  <c r="L1327" i="22"/>
  <c r="M1322" i="22"/>
  <c r="M1325" i="22"/>
  <c r="R1327" i="22"/>
  <c r="F1323" i="22"/>
  <c r="R1325" i="22"/>
  <c r="J1328" i="22"/>
  <c r="K1323" i="22"/>
  <c r="P1319" i="22"/>
  <c r="Q1314" i="22"/>
  <c r="Q1317" i="22"/>
  <c r="G1321" i="22"/>
  <c r="R1315" i="22"/>
  <c r="R1318" i="22"/>
  <c r="F1314" i="22"/>
  <c r="N1317" i="22"/>
  <c r="M1320" i="22"/>
  <c r="N1315" i="22"/>
  <c r="N1318" i="22"/>
  <c r="F1320" i="22"/>
  <c r="R1316" i="22"/>
  <c r="M1324" i="22"/>
  <c r="H1328" i="22"/>
  <c r="I1323" i="22"/>
  <c r="Q1326" i="22"/>
  <c r="R1321" i="22"/>
  <c r="R1324" i="22"/>
  <c r="J1327" i="22"/>
  <c r="K1322" i="22"/>
  <c r="J1325" i="22"/>
  <c r="O1327" i="22"/>
  <c r="P1322" i="22"/>
  <c r="H1319" i="22"/>
  <c r="I1314" i="22"/>
  <c r="I1317" i="22"/>
  <c r="I1320" i="22"/>
  <c r="J1315" i="22"/>
  <c r="J1318" i="22"/>
  <c r="L1328" i="22"/>
  <c r="F1317" i="22"/>
  <c r="R1319" i="22"/>
  <c r="F1315" i="22"/>
  <c r="F1318" i="22"/>
  <c r="G1315" i="22"/>
  <c r="R1322" i="22"/>
  <c r="L1324" i="22"/>
  <c r="M1328" i="22"/>
  <c r="F1324" i="22"/>
  <c r="P1324" i="22"/>
  <c r="I1318" i="22"/>
  <c r="J1314" i="22"/>
  <c r="O1328" i="22"/>
  <c r="I1324" i="22"/>
  <c r="N1321" i="22"/>
  <c r="H1317" i="22"/>
  <c r="I1327" i="22"/>
  <c r="M1317" i="22"/>
  <c r="G1328" i="22"/>
  <c r="N1323" i="22"/>
  <c r="K1320" i="22"/>
  <c r="M1316" i="22"/>
  <c r="J1322" i="22"/>
  <c r="Q1327" i="22"/>
  <c r="K1326" i="22"/>
  <c r="P1323" i="22"/>
  <c r="H1327" i="22"/>
  <c r="G1316" i="22"/>
  <c r="H1320" i="22"/>
  <c r="Q1316" i="22"/>
  <c r="P1325" i="22"/>
  <c r="H1323" i="22"/>
  <c r="M1326" i="22"/>
  <c r="L1315" i="22"/>
  <c r="M1319" i="22"/>
  <c r="I1316" i="22"/>
  <c r="Q1320" i="22"/>
  <c r="H1326" i="22"/>
  <c r="R1328" i="22"/>
  <c r="L1318" i="22"/>
  <c r="N1314" i="22"/>
  <c r="I1319" i="22"/>
  <c r="G1325" i="22"/>
  <c r="Q1321" i="22"/>
  <c r="N1324" i="22"/>
  <c r="H1314" i="22"/>
  <c r="Q1318" i="22"/>
  <c r="R1314" i="22"/>
  <c r="F995" i="22"/>
  <c r="G990" i="22"/>
  <c r="H985" i="22"/>
  <c r="R994" i="22"/>
  <c r="F990" i="22"/>
  <c r="G985" i="22"/>
  <c r="Q994" i="22"/>
  <c r="R989" i="22"/>
  <c r="F985" i="22"/>
  <c r="P994" i="22"/>
  <c r="Q989" i="22"/>
  <c r="R984" i="22"/>
  <c r="O994" i="22"/>
  <c r="P989" i="22"/>
  <c r="Q984" i="22"/>
  <c r="I995" i="22"/>
  <c r="J990" i="22"/>
  <c r="K985" i="22"/>
  <c r="P995" i="22"/>
  <c r="Q990" i="22"/>
  <c r="R985" i="22"/>
  <c r="J996" i="22"/>
  <c r="K991" i="22"/>
  <c r="L986" i="22"/>
  <c r="K994" i="22"/>
  <c r="L989" i="22"/>
  <c r="M984" i="22"/>
  <c r="J994" i="22"/>
  <c r="K989" i="22"/>
  <c r="L984" i="22"/>
  <c r="I994" i="22"/>
  <c r="J989" i="22"/>
  <c r="K984" i="22"/>
  <c r="H994" i="22"/>
  <c r="I989" i="22"/>
  <c r="J984" i="22"/>
  <c r="G994" i="22"/>
  <c r="H989" i="22"/>
  <c r="I984" i="22"/>
  <c r="N994" i="22"/>
  <c r="O989" i="22"/>
  <c r="P984" i="22"/>
  <c r="H995" i="22"/>
  <c r="I990" i="22"/>
  <c r="J985" i="22"/>
  <c r="O995" i="22"/>
  <c r="P990" i="22"/>
  <c r="Q985" i="22"/>
  <c r="O998" i="22"/>
  <c r="P993" i="22"/>
  <c r="Q988" i="22"/>
  <c r="N998" i="22"/>
  <c r="O993" i="22"/>
  <c r="P988" i="22"/>
  <c r="M998" i="22"/>
  <c r="N993" i="22"/>
  <c r="O988" i="22"/>
  <c r="L998" i="22"/>
  <c r="M993" i="22"/>
  <c r="N988" i="22"/>
  <c r="K998" i="22"/>
  <c r="L993" i="22"/>
  <c r="M988" i="22"/>
  <c r="R998" i="22"/>
  <c r="F994" i="22"/>
  <c r="G989" i="22"/>
  <c r="H984" i="22"/>
  <c r="M994" i="22"/>
  <c r="N989" i="22"/>
  <c r="O984" i="22"/>
  <c r="G995" i="22"/>
  <c r="H990" i="22"/>
  <c r="I985" i="22"/>
  <c r="G998" i="22"/>
  <c r="H993" i="22"/>
  <c r="I988" i="22"/>
  <c r="F998" i="22"/>
  <c r="G993" i="22"/>
  <c r="H988" i="22"/>
  <c r="R997" i="22"/>
  <c r="F993" i="22"/>
  <c r="G988" i="22"/>
  <c r="Q997" i="22"/>
  <c r="R992" i="22"/>
  <c r="F988" i="22"/>
  <c r="P997" i="22"/>
  <c r="Q992" i="22"/>
  <c r="R987" i="22"/>
  <c r="J998" i="22"/>
  <c r="K993" i="22"/>
  <c r="L988" i="22"/>
  <c r="Q998" i="22"/>
  <c r="R993" i="22"/>
  <c r="F989" i="22"/>
  <c r="G984" i="22"/>
  <c r="L994" i="22"/>
  <c r="M989" i="22"/>
  <c r="N984" i="22"/>
  <c r="I996" i="22"/>
  <c r="J991" i="22"/>
  <c r="K986" i="22"/>
  <c r="H996" i="22"/>
  <c r="I991" i="22"/>
  <c r="J986" i="22"/>
  <c r="G996" i="22"/>
  <c r="H991" i="22"/>
  <c r="I986" i="22"/>
  <c r="F996" i="22"/>
  <c r="G991" i="22"/>
  <c r="H986" i="22"/>
  <c r="R995" i="22"/>
  <c r="F991" i="22"/>
  <c r="G986" i="22"/>
  <c r="L996" i="22"/>
  <c r="M991" i="22"/>
  <c r="N986" i="22"/>
  <c r="F997" i="22"/>
  <c r="G992" i="22"/>
  <c r="H987" i="22"/>
  <c r="M997" i="22"/>
  <c r="N992" i="22"/>
  <c r="O987" i="22"/>
  <c r="N995" i="22"/>
  <c r="O990" i="22"/>
  <c r="P985" i="22"/>
  <c r="M995" i="22"/>
  <c r="N990" i="22"/>
  <c r="O985" i="22"/>
  <c r="L995" i="22"/>
  <c r="M990" i="22"/>
  <c r="N985" i="22"/>
  <c r="K995" i="22"/>
  <c r="L990" i="22"/>
  <c r="M985" i="22"/>
  <c r="J995" i="22"/>
  <c r="K990" i="22"/>
  <c r="L985" i="22"/>
  <c r="Q995" i="22"/>
  <c r="R990" i="22"/>
  <c r="F986" i="22"/>
  <c r="K996" i="22"/>
  <c r="L991" i="22"/>
  <c r="M986" i="22"/>
  <c r="R996" i="22"/>
  <c r="F992" i="22"/>
  <c r="G987" i="22"/>
  <c r="Q996" i="22"/>
  <c r="Q991" i="22"/>
  <c r="Q986" i="22"/>
  <c r="M996" i="22"/>
  <c r="H992" i="22"/>
  <c r="P987" i="22"/>
  <c r="M992" i="22"/>
  <c r="M987" i="22"/>
  <c r="I997" i="22"/>
  <c r="I992" i="22"/>
  <c r="Q987" i="22"/>
  <c r="P998" i="22"/>
  <c r="R991" i="22"/>
  <c r="R986" i="22"/>
  <c r="N996" i="22"/>
  <c r="N991" i="22"/>
  <c r="I987" i="22"/>
  <c r="H998" i="22"/>
  <c r="N987" i="22"/>
  <c r="J997" i="22"/>
  <c r="J992" i="22"/>
  <c r="J987" i="22"/>
  <c r="I998" i="22"/>
  <c r="Q993" i="22"/>
  <c r="F987" i="22"/>
  <c r="O996" i="22"/>
  <c r="O991" i="22"/>
  <c r="O986" i="22"/>
  <c r="N997" i="22"/>
  <c r="I993" i="22"/>
  <c r="P996" i="22"/>
  <c r="P991" i="22"/>
  <c r="P986" i="22"/>
  <c r="G997" i="22"/>
  <c r="O992" i="22"/>
  <c r="J988" i="22"/>
  <c r="L997" i="22"/>
  <c r="L992" i="22"/>
  <c r="L987" i="22"/>
  <c r="H997" i="22"/>
  <c r="P992" i="22"/>
  <c r="K988" i="22"/>
  <c r="F984" i="22"/>
  <c r="M848" i="22"/>
  <c r="N843" i="22"/>
  <c r="O838" i="22"/>
  <c r="L848" i="22"/>
  <c r="M843" i="22"/>
  <c r="N838" i="22"/>
  <c r="K848" i="22"/>
  <c r="L843" i="22"/>
  <c r="R848" i="22"/>
  <c r="G839" i="22"/>
  <c r="H834" i="22"/>
  <c r="M844" i="22"/>
  <c r="N839" i="22"/>
  <c r="O834" i="22"/>
  <c r="G845" i="22"/>
  <c r="H840" i="22"/>
  <c r="R847" i="22"/>
  <c r="F843" i="22"/>
  <c r="G838" i="22"/>
  <c r="Q847" i="22"/>
  <c r="R842" i="22"/>
  <c r="F838" i="22"/>
  <c r="P847" i="22"/>
  <c r="Q842" i="22"/>
  <c r="R837" i="22"/>
  <c r="J848" i="22"/>
  <c r="K843" i="22"/>
  <c r="L838" i="22"/>
  <c r="Q848" i="22"/>
  <c r="R843" i="22"/>
  <c r="F839" i="22"/>
  <c r="G834" i="22"/>
  <c r="L844" i="22"/>
  <c r="M839" i="22"/>
  <c r="L847" i="22"/>
  <c r="M842" i="22"/>
  <c r="N837" i="22"/>
  <c r="K847" i="22"/>
  <c r="L842" i="22"/>
  <c r="M837" i="22"/>
  <c r="N834" i="22"/>
  <c r="J847" i="22"/>
  <c r="K842" i="22"/>
  <c r="L837" i="22"/>
  <c r="I847" i="22"/>
  <c r="J842" i="22"/>
  <c r="K837" i="22"/>
  <c r="H847" i="22"/>
  <c r="I842" i="22"/>
  <c r="J837" i="22"/>
  <c r="O847" i="22"/>
  <c r="P842" i="22"/>
  <c r="Q837" i="22"/>
  <c r="I848" i="22"/>
  <c r="J843" i="22"/>
  <c r="K838" i="22"/>
  <c r="P848" i="22"/>
  <c r="Q843" i="22"/>
  <c r="R838" i="22"/>
  <c r="Q846" i="22"/>
  <c r="R841" i="22"/>
  <c r="F837" i="22"/>
  <c r="P846" i="22"/>
  <c r="Q841" i="22"/>
  <c r="R836" i="22"/>
  <c r="F834" i="22"/>
  <c r="G846" i="22"/>
  <c r="H841" i="22"/>
  <c r="I836" i="22"/>
  <c r="F846" i="22"/>
  <c r="G841" i="22"/>
  <c r="H836" i="22"/>
  <c r="R845" i="22"/>
  <c r="F841" i="22"/>
  <c r="G836" i="22"/>
  <c r="L846" i="22"/>
  <c r="M841" i="22"/>
  <c r="N836" i="22"/>
  <c r="F847" i="22"/>
  <c r="G842" i="22"/>
  <c r="H837" i="22"/>
  <c r="M847" i="22"/>
  <c r="N842" i="22"/>
  <c r="O837" i="22"/>
  <c r="N845" i="22"/>
  <c r="O840" i="22"/>
  <c r="P835" i="22"/>
  <c r="M845" i="22"/>
  <c r="N840" i="22"/>
  <c r="O835" i="22"/>
  <c r="Q844" i="22"/>
  <c r="R839" i="22"/>
  <c r="F835" i="22"/>
  <c r="P844" i="22"/>
  <c r="Q839" i="22"/>
  <c r="R834" i="22"/>
  <c r="O844" i="22"/>
  <c r="P839" i="22"/>
  <c r="Q834" i="22"/>
  <c r="I845" i="22"/>
  <c r="J840" i="22"/>
  <c r="K835" i="22"/>
  <c r="P845" i="22"/>
  <c r="Q840" i="22"/>
  <c r="R835" i="22"/>
  <c r="J846" i="22"/>
  <c r="K841" i="22"/>
  <c r="L836" i="22"/>
  <c r="K844" i="22"/>
  <c r="L839" i="22"/>
  <c r="M834" i="22"/>
  <c r="J844" i="22"/>
  <c r="K839" i="22"/>
  <c r="L834" i="22"/>
  <c r="M838" i="22"/>
  <c r="I844" i="22"/>
  <c r="J839" i="22"/>
  <c r="K834" i="22"/>
  <c r="H844" i="22"/>
  <c r="I839" i="22"/>
  <c r="J834" i="22"/>
  <c r="G844" i="22"/>
  <c r="H839" i="22"/>
  <c r="I834" i="22"/>
  <c r="N844" i="22"/>
  <c r="O839" i="22"/>
  <c r="P834" i="22"/>
  <c r="H845" i="22"/>
  <c r="I840" i="22"/>
  <c r="J835" i="22"/>
  <c r="O845" i="22"/>
  <c r="P840" i="22"/>
  <c r="O848" i="22"/>
  <c r="P843" i="22"/>
  <c r="Q838" i="22"/>
  <c r="N848" i="22"/>
  <c r="O843" i="22"/>
  <c r="P838" i="22"/>
  <c r="Q835" i="22"/>
  <c r="F844" i="22"/>
  <c r="N1024" i="22"/>
  <c r="J1019" i="22"/>
  <c r="F1014" i="22"/>
  <c r="I838" i="22"/>
  <c r="G847" i="22"/>
  <c r="P937" i="22"/>
  <c r="F938" i="22"/>
  <c r="I1315" i="22"/>
  <c r="R988" i="22"/>
  <c r="I1022" i="22"/>
  <c r="P1015" i="22"/>
  <c r="R1026" i="22"/>
  <c r="J838" i="22"/>
  <c r="P836" i="22"/>
  <c r="F929" i="22"/>
  <c r="J1022" i="22"/>
  <c r="K1019" i="22"/>
  <c r="N1017" i="22"/>
  <c r="K1026" i="22"/>
  <c r="I841" i="22"/>
  <c r="G840" i="22"/>
  <c r="F842" i="22"/>
  <c r="K846" i="22"/>
  <c r="L835" i="22"/>
  <c r="L840" i="22"/>
  <c r="L845" i="22"/>
  <c r="R933" i="22"/>
  <c r="F928" i="22"/>
  <c r="Q928" i="22"/>
  <c r="G1319" i="22"/>
  <c r="J993" i="22"/>
  <c r="L1020" i="22"/>
  <c r="M1017" i="22"/>
  <c r="M1024" i="22"/>
  <c r="F840" i="22"/>
  <c r="O842" i="22"/>
  <c r="P841" i="22"/>
  <c r="Q1025" i="22"/>
  <c r="G1024" i="22"/>
  <c r="M1020" i="22"/>
  <c r="I1015" i="22"/>
  <c r="P1028" i="22"/>
  <c r="P1014" i="22"/>
  <c r="O1027" i="22"/>
  <c r="J1025" i="22"/>
  <c r="H1024" i="22"/>
  <c r="K1022" i="22"/>
  <c r="N1020" i="22"/>
  <c r="L1019" i="22"/>
  <c r="G1017" i="22"/>
  <c r="O1014" i="22"/>
  <c r="I1028" i="22"/>
  <c r="G843" i="22"/>
  <c r="J841" i="22"/>
  <c r="I843" i="22"/>
  <c r="N847" i="22"/>
  <c r="O836" i="22"/>
  <c r="O841" i="22"/>
  <c r="O846" i="22"/>
  <c r="Q938" i="22"/>
  <c r="M933" i="22"/>
  <c r="K934" i="22"/>
  <c r="I1322" i="22"/>
  <c r="O997" i="22"/>
  <c r="F1016" i="22"/>
  <c r="I1014" i="22"/>
  <c r="H1027" i="22"/>
  <c r="K1025" i="22"/>
  <c r="I1024" i="22"/>
  <c r="L1022" i="22"/>
  <c r="O1020" i="22"/>
  <c r="R1018" i="22"/>
  <c r="M1016" i="22"/>
  <c r="R844" i="22"/>
  <c r="H843" i="22"/>
  <c r="R846" i="22"/>
  <c r="F836" i="22"/>
  <c r="K840" i="22"/>
  <c r="K845" i="22"/>
  <c r="L928" i="22"/>
  <c r="K924" i="22"/>
  <c r="P1326" i="22"/>
  <c r="K987" i="22"/>
  <c r="Q1017" i="22"/>
  <c r="L1015" i="22"/>
  <c r="J1014" i="22"/>
  <c r="I1027" i="22"/>
  <c r="L1025" i="22"/>
  <c r="J1024" i="22"/>
  <c r="M1022" i="22"/>
  <c r="H1020" i="22"/>
  <c r="K1018" i="22"/>
  <c r="I835" i="22"/>
  <c r="H846" i="22"/>
  <c r="F845" i="22"/>
  <c r="H848" i="22"/>
  <c r="I837" i="22"/>
  <c r="N841" i="22"/>
  <c r="N846" i="22"/>
  <c r="N924" i="22"/>
  <c r="K933" i="22"/>
  <c r="R929" i="22"/>
  <c r="L1321" i="22"/>
  <c r="K992" i="22"/>
  <c r="H812" i="22"/>
  <c r="G817" i="22"/>
  <c r="O806" i="22"/>
  <c r="N811" i="22"/>
  <c r="M816" i="22"/>
  <c r="L804" i="22"/>
  <c r="J806" i="22"/>
  <c r="L812" i="22"/>
  <c r="J804" i="22"/>
  <c r="I809" i="22"/>
  <c r="H814" i="22"/>
  <c r="K804" i="22"/>
  <c r="J809" i="22"/>
  <c r="I814" i="22"/>
  <c r="M804" i="22"/>
  <c r="L809" i="22"/>
  <c r="K814" i="22"/>
  <c r="F804" i="22"/>
  <c r="R808" i="22"/>
  <c r="Q813" i="22"/>
  <c r="P818" i="22"/>
  <c r="K808" i="22"/>
  <c r="J813" i="22"/>
  <c r="I818" i="22"/>
  <c r="Q807" i="22"/>
  <c r="P812" i="22"/>
  <c r="O817" i="22"/>
  <c r="J807" i="22"/>
  <c r="I812" i="22"/>
  <c r="H817" i="22"/>
  <c r="G805" i="22"/>
  <c r="N810" i="22"/>
  <c r="G813" i="22"/>
  <c r="H806" i="22"/>
  <c r="G811" i="22"/>
  <c r="F816" i="22"/>
  <c r="I806" i="22"/>
  <c r="H811" i="22"/>
  <c r="G816" i="22"/>
  <c r="K806" i="22"/>
  <c r="J811" i="22"/>
  <c r="I816" i="22"/>
  <c r="Q805" i="22"/>
  <c r="P810" i="22"/>
  <c r="O815" i="22"/>
  <c r="J805" i="22"/>
  <c r="I810" i="22"/>
  <c r="H815" i="22"/>
  <c r="P804" i="22"/>
  <c r="O809" i="22"/>
  <c r="N814" i="22"/>
  <c r="I804" i="22"/>
  <c r="H809" i="22"/>
  <c r="G814" i="22"/>
  <c r="F810" i="22"/>
  <c r="R806" i="22"/>
  <c r="F818" i="22"/>
  <c r="P806" i="22"/>
  <c r="O811" i="22"/>
  <c r="N816" i="22"/>
  <c r="Q806" i="22"/>
  <c r="P811" i="22"/>
  <c r="O816" i="22"/>
  <c r="F807" i="22"/>
  <c r="R811" i="22"/>
  <c r="Q816" i="22"/>
  <c r="L806" i="22"/>
  <c r="K811" i="22"/>
  <c r="J816" i="22"/>
  <c r="R805" i="22"/>
  <c r="Q810" i="22"/>
  <c r="P815" i="22"/>
  <c r="K805" i="22"/>
  <c r="J810" i="22"/>
  <c r="I815" i="22"/>
  <c r="Q804" i="22"/>
  <c r="P809" i="22"/>
  <c r="O814" i="22"/>
  <c r="R810" i="22"/>
  <c r="Q815" i="22"/>
  <c r="L805" i="22"/>
  <c r="K810" i="22"/>
  <c r="J815" i="22"/>
  <c r="O805" i="22"/>
  <c r="P816" i="22"/>
  <c r="O813" i="22"/>
  <c r="F808" i="22"/>
  <c r="R812" i="22"/>
  <c r="Q817" i="22"/>
  <c r="G808" i="22"/>
  <c r="F813" i="22"/>
  <c r="R817" i="22"/>
  <c r="I808" i="22"/>
  <c r="H813" i="22"/>
  <c r="G818" i="22"/>
  <c r="O807" i="22"/>
  <c r="N812" i="22"/>
  <c r="M817" i="22"/>
  <c r="H807" i="22"/>
  <c r="G812" i="22"/>
  <c r="F817" i="22"/>
  <c r="N806" i="22"/>
  <c r="M811" i="22"/>
  <c r="L816" i="22"/>
  <c r="G806" i="22"/>
  <c r="F811"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B62" i="23" s="1"/>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K72" i="23" s="1"/>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C64" i="23" s="1"/>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H73" i="23" s="1"/>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D66" i="23" l="1"/>
  <c r="G73" i="23"/>
  <c r="B64" i="23"/>
  <c r="M68" i="23"/>
  <c r="M67" i="23"/>
  <c r="B61"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<sst xmlns="http://schemas.openxmlformats.org/spreadsheetml/2006/main" count="15218" uniqueCount="1083">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</sst>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527</v>
      </c>
      <c r="C1" s="86">
        <v>45460</v>
      </c>
      <c r="D1" s="87"/>
      <c r="E1" s="87"/>
      <c r="F1" s="87"/>
      <c r="G1" s="87"/>
      <c r="H1" s="87"/>
      <c r="I1" s="87"/>
      <c r="J1" s="87"/>
      <c r="K1" s="85" t="s">
        <v>533</v>
      </c>
      <c r="L1" s="85" t="s">
        <v>535</v>
      </c>
      <c r="M1" s="163" t="s">
        <v>1053</v>
      </c>
    </row>
    <row r="2" spans="1:13">
      <c r="A2" s="1" t="s">
        <v>1</v>
      </c>
      <c r="B2" s="87" t="str">
        <f>LOOKUP(B1,K1:L50,L1:L50)</f>
        <v>CT</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CT</v>
      </c>
      <c r="C6" s="91">
        <f t="shared" ref="C6:AE6" si="1">SUMIFS(C$20:C$119,$B$20:$B$119,$B$6,$A$20:$A$119,$A$6)</f>
        <v>0</v>
      </c>
      <c r="D6" s="91">
        <f t="shared" si="1"/>
        <v>2859466</v>
      </c>
      <c r="E6" s="91">
        <f t="shared" si="1"/>
        <v>412839</v>
      </c>
      <c r="F6" s="91">
        <f t="shared" si="1"/>
        <v>0</v>
      </c>
      <c r="G6" s="91">
        <f t="shared" si="1"/>
        <v>0</v>
      </c>
      <c r="H6" s="91">
        <f t="shared" si="1"/>
        <v>0</v>
      </c>
      <c r="I6" s="91">
        <f t="shared" si="1"/>
        <v>10383589</v>
      </c>
      <c r="J6" s="91">
        <f t="shared" si="1"/>
        <v>12493084</v>
      </c>
      <c r="K6" s="91">
        <f t="shared" si="1"/>
        <v>10892219</v>
      </c>
      <c r="L6" s="91">
        <f t="shared" si="1"/>
        <v>2978287</v>
      </c>
      <c r="M6" s="91">
        <f t="shared" si="1"/>
        <v>0</v>
      </c>
      <c r="N6" s="91">
        <f t="shared" si="1"/>
        <v>2544606</v>
      </c>
      <c r="O6" s="91">
        <f t="shared" si="1"/>
        <v>2951239</v>
      </c>
      <c r="P6" s="91">
        <f t="shared" si="1"/>
        <v>5549845</v>
      </c>
      <c r="Q6" s="91">
        <f t="shared" si="1"/>
        <v>2539158</v>
      </c>
      <c r="R6" s="91">
        <f t="shared" si="1"/>
        <v>2172761</v>
      </c>
      <c r="S6" s="91">
        <f t="shared" si="1"/>
        <v>0</v>
      </c>
      <c r="T6" s="91">
        <f t="shared" si="1"/>
        <v>2667825</v>
      </c>
      <c r="U6" s="91">
        <f t="shared" si="1"/>
        <v>1426242</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CT</v>
      </c>
      <c r="C7" s="91">
        <f t="shared" ref="C7:AE7" si="3">SUMIFS(C$20:C$119,$B$20:$B$119,$B$7,$A$20:$A$119,$A$7)</f>
        <v>4726491</v>
      </c>
      <c r="D7" s="91">
        <f t="shared" si="3"/>
        <v>0</v>
      </c>
      <c r="E7" s="91">
        <f t="shared" si="3"/>
        <v>0</v>
      </c>
      <c r="F7" s="91">
        <f t="shared" si="3"/>
        <v>3271262</v>
      </c>
      <c r="G7" s="91">
        <f t="shared" si="3"/>
        <v>925634</v>
      </c>
      <c r="H7" s="91">
        <f t="shared" si="3"/>
        <v>1264677</v>
      </c>
      <c r="I7" s="91">
        <f t="shared" si="3"/>
        <v>0</v>
      </c>
      <c r="J7" s="91">
        <f t="shared" si="3"/>
        <v>0</v>
      </c>
      <c r="K7" s="91">
        <f t="shared" si="3"/>
        <v>0</v>
      </c>
      <c r="L7" s="91">
        <f t="shared" si="3"/>
        <v>0</v>
      </c>
      <c r="M7" s="91">
        <f t="shared" si="3"/>
        <v>969602</v>
      </c>
      <c r="N7" s="91">
        <f t="shared" si="3"/>
        <v>0</v>
      </c>
      <c r="O7" s="91">
        <f t="shared" si="3"/>
        <v>0</v>
      </c>
      <c r="P7" s="91">
        <f t="shared" si="3"/>
        <v>0</v>
      </c>
      <c r="Q7" s="91">
        <f t="shared" si="3"/>
        <v>0</v>
      </c>
      <c r="R7" s="91">
        <f t="shared" si="3"/>
        <v>0</v>
      </c>
      <c r="S7" s="91">
        <f t="shared" si="3"/>
        <v>600365</v>
      </c>
      <c r="T7" s="91">
        <f t="shared" si="3"/>
        <v>0</v>
      </c>
      <c r="U7" s="91">
        <f t="shared" si="3"/>
        <v>0</v>
      </c>
      <c r="V7" s="91">
        <f t="shared" si="3"/>
        <v>1177837</v>
      </c>
      <c r="W7" s="91">
        <f t="shared" si="3"/>
        <v>1983482</v>
      </c>
      <c r="X7" s="91">
        <f t="shared" si="3"/>
        <v>3710154</v>
      </c>
      <c r="Y7" s="91">
        <f t="shared" si="3"/>
        <v>3736766</v>
      </c>
      <c r="Z7" s="91">
        <f t="shared" si="3"/>
        <v>3326129</v>
      </c>
      <c r="AA7" s="91">
        <f t="shared" si="3"/>
        <v>2247267</v>
      </c>
      <c r="AB7" s="91">
        <f t="shared" si="3"/>
        <v>5859904</v>
      </c>
      <c r="AC7" s="91">
        <f t="shared" si="3"/>
        <v>5455839</v>
      </c>
      <c r="AD7" s="91">
        <f t="shared" si="3"/>
        <v>4255026</v>
      </c>
      <c r="AE7" s="91">
        <f t="shared" si="3"/>
        <v>8496457</v>
      </c>
      <c r="AF7" s="119">
        <f>AVERAGE(U7:AE7)</f>
        <v>3658987.3636363638</v>
      </c>
      <c r="AG7" s="119">
        <f t="shared" si="2"/>
        <v>3658987.3636363638</v>
      </c>
      <c r="AH7" s="119">
        <f t="shared" si="2"/>
        <v>3658987.3636363638</v>
      </c>
      <c r="AI7" s="119">
        <f t="shared" si="2"/>
        <v>3658987.3636363638</v>
      </c>
      <c r="AJ7" s="119">
        <f t="shared" si="2"/>
        <v>3658987.3636363638</v>
      </c>
      <c r="AK7" s="119">
        <f t="shared" si="2"/>
        <v>3658987.3636363638</v>
      </c>
      <c r="AL7" s="119">
        <f t="shared" si="2"/>
        <v>3658987.3636363638</v>
      </c>
      <c r="AM7" s="119">
        <f t="shared" si="2"/>
        <v>3658987.3636363638</v>
      </c>
      <c r="AN7" s="119">
        <f t="shared" si="2"/>
        <v>3658987.3636363638</v>
      </c>
      <c r="AO7" s="119">
        <f t="shared" si="2"/>
        <v>3658987.3636363638</v>
      </c>
      <c r="AP7" s="119">
        <f t="shared" si="2"/>
        <v>3658987.3636363638</v>
      </c>
      <c r="AQ7" s="119">
        <f t="shared" si="2"/>
        <v>3658987.3636363638</v>
      </c>
      <c r="AR7" s="119">
        <f t="shared" si="2"/>
        <v>3658987.3636363638</v>
      </c>
      <c r="AS7" s="119">
        <f t="shared" si="2"/>
        <v>3658987.3636363638</v>
      </c>
      <c r="AT7" s="119">
        <f t="shared" si="2"/>
        <v>3658987.3636363638</v>
      </c>
      <c r="AU7" s="119">
        <f t="shared" si="2"/>
        <v>3658987.3636363638</v>
      </c>
      <c r="AV7" s="119">
        <f t="shared" si="2"/>
        <v>3658987.3636363638</v>
      </c>
      <c r="AW7" s="119">
        <f t="shared" si="2"/>
        <v>3658987.3636363638</v>
      </c>
      <c r="AX7" s="119">
        <f t="shared" si="2"/>
        <v>3658987.3636363638</v>
      </c>
      <c r="AY7" s="119">
        <f t="shared" si="2"/>
        <v>3658987.3636363638</v>
      </c>
      <c r="AZ7" s="119">
        <f t="shared" si="2"/>
        <v>3658987.3636363638</v>
      </c>
      <c r="BA7" s="119">
        <f t="shared" si="2"/>
        <v>3658987.3636363638</v>
      </c>
      <c r="BB7" s="119">
        <f t="shared" si="2"/>
        <v>3658987.3636363638</v>
      </c>
      <c r="BC7" s="119">
        <f t="shared" si="2"/>
        <v>3658987.3636363638</v>
      </c>
      <c r="BD7" s="119">
        <f t="shared" si="2"/>
        <v>3658987.3636363638</v>
      </c>
      <c r="BE7" s="119">
        <f t="shared" si="2"/>
        <v>3658987.3636363638</v>
      </c>
      <c r="BF7" s="119">
        <f t="shared" si="2"/>
        <v>3658987.3636363638</v>
      </c>
      <c r="BG7" s="119">
        <f t="shared" si="2"/>
        <v>3658987.3636363638</v>
      </c>
      <c r="BH7" s="119">
        <f t="shared" si="2"/>
        <v>3658987.3636363638</v>
      </c>
      <c r="BI7" s="119">
        <f t="shared" si="2"/>
        <v>3658987.3636363638</v>
      </c>
      <c r="BJ7" s="119">
        <f t="shared" si="2"/>
        <v>3658987.3636363638</v>
      </c>
      <c r="BK7" s="119">
        <f t="shared" si="2"/>
        <v>3658987.3636363638</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CT</v>
      </c>
      <c r="C10" s="91">
        <f t="shared" ref="C10:AE10" si="5">SUMIFS(C$122:C$219,$B$122:$B$219,$B$6,$A$122:$A$219,$A$6)</f>
        <v>36686</v>
      </c>
      <c r="D10" s="91">
        <f t="shared" si="5"/>
        <v>537158</v>
      </c>
      <c r="E10" s="91">
        <f t="shared" si="5"/>
        <v>902319</v>
      </c>
      <c r="F10" s="91">
        <f t="shared" si="5"/>
        <v>1075758</v>
      </c>
      <c r="G10" s="91">
        <f t="shared" si="5"/>
        <v>1179296</v>
      </c>
      <c r="H10" s="91">
        <f t="shared" si="5"/>
        <v>1276159</v>
      </c>
      <c r="I10" s="91">
        <f t="shared" si="5"/>
        <v>1325287</v>
      </c>
      <c r="J10" s="91">
        <f t="shared" si="5"/>
        <v>1699344</v>
      </c>
      <c r="K10" s="91">
        <f t="shared" si="5"/>
        <v>1765571</v>
      </c>
      <c r="L10" s="91">
        <f t="shared" si="5"/>
        <v>1934370</v>
      </c>
      <c r="M10" s="91">
        <f t="shared" si="5"/>
        <v>1947179</v>
      </c>
      <c r="N10" s="91">
        <f t="shared" si="5"/>
        <v>765675</v>
      </c>
      <c r="O10" s="91">
        <f t="shared" si="5"/>
        <v>325649</v>
      </c>
      <c r="P10" s="91">
        <f t="shared" si="5"/>
        <v>472004</v>
      </c>
      <c r="Q10" s="91">
        <f t="shared" si="5"/>
        <v>1061203</v>
      </c>
      <c r="R10" s="91">
        <f t="shared" si="5"/>
        <v>1337800</v>
      </c>
      <c r="S10" s="91">
        <f t="shared" si="5"/>
        <v>1346065</v>
      </c>
      <c r="T10" s="91">
        <f t="shared" si="5"/>
        <v>1831553</v>
      </c>
      <c r="U10" s="91">
        <f t="shared" si="5"/>
        <v>2161054</v>
      </c>
      <c r="V10" s="91">
        <f t="shared" si="5"/>
        <v>2566745</v>
      </c>
      <c r="W10" s="91">
        <f t="shared" si="5"/>
        <v>1948867</v>
      </c>
      <c r="X10" s="91">
        <f t="shared" si="5"/>
        <v>2347986</v>
      </c>
      <c r="Y10" s="91">
        <f t="shared" si="5"/>
        <v>0</v>
      </c>
      <c r="Z10" s="91">
        <f t="shared" si="5"/>
        <v>584738</v>
      </c>
      <c r="AA10" s="91">
        <f t="shared" si="5"/>
        <v>671110</v>
      </c>
      <c r="AB10" s="91">
        <f t="shared" si="5"/>
        <v>625504</v>
      </c>
      <c r="AC10" s="91">
        <f t="shared" si="5"/>
        <v>546252</v>
      </c>
      <c r="AD10" s="91">
        <f t="shared" si="5"/>
        <v>527229</v>
      </c>
      <c r="AE10" s="91">
        <f t="shared" si="5"/>
        <v>530358</v>
      </c>
      <c r="AF10" s="119">
        <f t="shared" ref="AF10:BK11" si="6">AE10</f>
        <v>530358</v>
      </c>
      <c r="AG10" s="119">
        <f t="shared" si="6"/>
        <v>530358</v>
      </c>
      <c r="AH10" s="119">
        <f t="shared" si="6"/>
        <v>530358</v>
      </c>
      <c r="AI10" s="119">
        <f t="shared" si="6"/>
        <v>530358</v>
      </c>
      <c r="AJ10" s="119">
        <f t="shared" si="6"/>
        <v>530358</v>
      </c>
      <c r="AK10" s="119">
        <f t="shared" si="6"/>
        <v>530358</v>
      </c>
      <c r="AL10" s="119">
        <f t="shared" si="6"/>
        <v>530358</v>
      </c>
      <c r="AM10" s="119">
        <f t="shared" si="6"/>
        <v>530358</v>
      </c>
      <c r="AN10" s="119">
        <f t="shared" si="6"/>
        <v>530358</v>
      </c>
      <c r="AO10" s="119">
        <f t="shared" si="6"/>
        <v>530358</v>
      </c>
      <c r="AP10" s="119">
        <f t="shared" si="6"/>
        <v>530358</v>
      </c>
      <c r="AQ10" s="119">
        <f t="shared" si="6"/>
        <v>530358</v>
      </c>
      <c r="AR10" s="119">
        <f t="shared" si="6"/>
        <v>530358</v>
      </c>
      <c r="AS10" s="119">
        <f t="shared" si="6"/>
        <v>530358</v>
      </c>
      <c r="AT10" s="119">
        <f t="shared" si="6"/>
        <v>530358</v>
      </c>
      <c r="AU10" s="119">
        <f t="shared" si="6"/>
        <v>530358</v>
      </c>
      <c r="AV10" s="119">
        <f t="shared" si="6"/>
        <v>530358</v>
      </c>
      <c r="AW10" s="119">
        <f t="shared" si="6"/>
        <v>530358</v>
      </c>
      <c r="AX10" s="119">
        <f t="shared" si="6"/>
        <v>530358</v>
      </c>
      <c r="AY10" s="119">
        <f t="shared" si="6"/>
        <v>530358</v>
      </c>
      <c r="AZ10" s="119">
        <f t="shared" si="6"/>
        <v>530358</v>
      </c>
      <c r="BA10" s="119">
        <f t="shared" si="6"/>
        <v>530358</v>
      </c>
      <c r="BB10" s="119">
        <f t="shared" si="6"/>
        <v>530358</v>
      </c>
      <c r="BC10" s="119">
        <f t="shared" si="6"/>
        <v>530358</v>
      </c>
      <c r="BD10" s="119">
        <f t="shared" si="6"/>
        <v>530358</v>
      </c>
      <c r="BE10" s="119">
        <f t="shared" si="6"/>
        <v>530358</v>
      </c>
      <c r="BF10" s="119">
        <f t="shared" si="6"/>
        <v>530358</v>
      </c>
      <c r="BG10" s="119">
        <f t="shared" si="6"/>
        <v>530358</v>
      </c>
      <c r="BH10" s="119">
        <f t="shared" si="6"/>
        <v>530358</v>
      </c>
      <c r="BI10" s="119">
        <f t="shared" si="6"/>
        <v>530358</v>
      </c>
      <c r="BJ10" s="119">
        <f t="shared" si="6"/>
        <v>530358</v>
      </c>
      <c r="BK10" s="119">
        <f t="shared" si="6"/>
        <v>530358</v>
      </c>
    </row>
    <row r="11" spans="1:63" ht="14.75">
      <c r="A11" s="91" t="s">
        <v>848</v>
      </c>
      <c r="B11" s="91" t="str">
        <f>About!B2</f>
        <v>CT</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362070</v>
      </c>
      <c r="N11" s="91">
        <f t="shared" si="7"/>
        <v>0</v>
      </c>
      <c r="O11" s="91">
        <f t="shared" si="7"/>
        <v>0</v>
      </c>
      <c r="P11" s="91">
        <f t="shared" si="7"/>
        <v>125944</v>
      </c>
      <c r="Q11" s="91">
        <f t="shared" si="7"/>
        <v>66216</v>
      </c>
      <c r="R11" s="91">
        <f t="shared" si="7"/>
        <v>174431</v>
      </c>
      <c r="S11" s="91">
        <f t="shared" si="7"/>
        <v>180841</v>
      </c>
      <c r="T11" s="91">
        <f t="shared" si="7"/>
        <v>331849</v>
      </c>
      <c r="U11" s="91">
        <f t="shared" si="7"/>
        <v>171332</v>
      </c>
      <c r="V11" s="91">
        <f t="shared" si="7"/>
        <v>165708</v>
      </c>
      <c r="W11" s="91">
        <f t="shared" si="7"/>
        <v>167676</v>
      </c>
      <c r="X11" s="91">
        <f t="shared" si="7"/>
        <v>2398</v>
      </c>
      <c r="Y11" s="91">
        <f t="shared" si="7"/>
        <v>0</v>
      </c>
      <c r="Z11" s="91">
        <f t="shared" si="7"/>
        <v>492</v>
      </c>
      <c r="AA11" s="91">
        <f t="shared" si="7"/>
        <v>252</v>
      </c>
      <c r="AB11" s="91">
        <f t="shared" si="7"/>
        <v>0</v>
      </c>
      <c r="AC11" s="91">
        <f t="shared" si="7"/>
        <v>5</v>
      </c>
      <c r="AD11" s="91">
        <f t="shared" si="7"/>
        <v>0</v>
      </c>
      <c r="AE11" s="91">
        <f t="shared" si="7"/>
        <v>6</v>
      </c>
      <c r="AF11" s="119">
        <f>AVERAGE(W11:AE11)</f>
        <v>18981</v>
      </c>
      <c r="AG11" s="119">
        <f t="shared" si="6"/>
        <v>18981</v>
      </c>
      <c r="AH11" s="119">
        <f t="shared" si="6"/>
        <v>18981</v>
      </c>
      <c r="AI11" s="119">
        <f t="shared" si="6"/>
        <v>18981</v>
      </c>
      <c r="AJ11" s="119">
        <f t="shared" si="6"/>
        <v>18981</v>
      </c>
      <c r="AK11" s="119">
        <f t="shared" si="6"/>
        <v>18981</v>
      </c>
      <c r="AL11" s="119">
        <f t="shared" si="6"/>
        <v>18981</v>
      </c>
      <c r="AM11" s="119">
        <f t="shared" si="6"/>
        <v>18981</v>
      </c>
      <c r="AN11" s="119">
        <f t="shared" si="6"/>
        <v>18981</v>
      </c>
      <c r="AO11" s="119">
        <f t="shared" si="6"/>
        <v>18981</v>
      </c>
      <c r="AP11" s="119">
        <f t="shared" si="6"/>
        <v>18981</v>
      </c>
      <c r="AQ11" s="119">
        <f t="shared" si="6"/>
        <v>18981</v>
      </c>
      <c r="AR11" s="119">
        <f t="shared" si="6"/>
        <v>18981</v>
      </c>
      <c r="AS11" s="119">
        <f t="shared" si="6"/>
        <v>18981</v>
      </c>
      <c r="AT11" s="119">
        <f t="shared" si="6"/>
        <v>18981</v>
      </c>
      <c r="AU11" s="119">
        <f t="shared" si="6"/>
        <v>18981</v>
      </c>
      <c r="AV11" s="119">
        <f t="shared" si="6"/>
        <v>18981</v>
      </c>
      <c r="AW11" s="119">
        <f t="shared" si="6"/>
        <v>18981</v>
      </c>
      <c r="AX11" s="119">
        <f t="shared" si="6"/>
        <v>18981</v>
      </c>
      <c r="AY11" s="119">
        <f t="shared" si="6"/>
        <v>18981</v>
      </c>
      <c r="AZ11" s="119">
        <f t="shared" si="6"/>
        <v>18981</v>
      </c>
      <c r="BA11" s="119">
        <f t="shared" si="6"/>
        <v>18981</v>
      </c>
      <c r="BB11" s="119">
        <f t="shared" si="6"/>
        <v>18981</v>
      </c>
      <c r="BC11" s="119">
        <f t="shared" si="6"/>
        <v>18981</v>
      </c>
      <c r="BD11" s="119">
        <f t="shared" si="6"/>
        <v>18981</v>
      </c>
      <c r="BE11" s="119">
        <f t="shared" si="6"/>
        <v>18981</v>
      </c>
      <c r="BF11" s="119">
        <f t="shared" si="6"/>
        <v>18981</v>
      </c>
      <c r="BG11" s="119">
        <f t="shared" si="6"/>
        <v>18981</v>
      </c>
      <c r="BH11" s="119">
        <f t="shared" si="6"/>
        <v>18981</v>
      </c>
      <c r="BI11" s="119">
        <f t="shared" si="6"/>
        <v>18981</v>
      </c>
      <c r="BJ11" s="119">
        <f t="shared" si="6"/>
        <v>18981</v>
      </c>
      <c r="BK11" s="119">
        <f t="shared" si="6"/>
        <v>18981</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CT</v>
      </c>
      <c r="C14" s="91">
        <f t="shared" ref="C14:BK14" si="9">IF(C10&gt;C11,C10-C11,0)</f>
        <v>36686</v>
      </c>
      <c r="D14" s="91">
        <f t="shared" si="9"/>
        <v>537158</v>
      </c>
      <c r="E14" s="91">
        <f t="shared" si="9"/>
        <v>902319</v>
      </c>
      <c r="F14" s="91">
        <f t="shared" si="9"/>
        <v>1075758</v>
      </c>
      <c r="G14" s="91">
        <f t="shared" si="9"/>
        <v>1179296</v>
      </c>
      <c r="H14" s="91">
        <f t="shared" si="9"/>
        <v>1276159</v>
      </c>
      <c r="I14" s="91">
        <f t="shared" si="9"/>
        <v>1325287</v>
      </c>
      <c r="J14" s="91">
        <f t="shared" si="9"/>
        <v>1699344</v>
      </c>
      <c r="K14" s="91">
        <f t="shared" si="9"/>
        <v>1759332</v>
      </c>
      <c r="L14" s="91">
        <f t="shared" si="9"/>
        <v>1934349</v>
      </c>
      <c r="M14" s="91">
        <f t="shared" si="9"/>
        <v>1585109</v>
      </c>
      <c r="N14" s="91">
        <f t="shared" si="9"/>
        <v>765675</v>
      </c>
      <c r="O14" s="91">
        <f t="shared" si="9"/>
        <v>325649</v>
      </c>
      <c r="P14" s="91">
        <f t="shared" si="9"/>
        <v>346060</v>
      </c>
      <c r="Q14" s="91">
        <f t="shared" si="9"/>
        <v>994987</v>
      </c>
      <c r="R14" s="91">
        <f t="shared" si="9"/>
        <v>1163369</v>
      </c>
      <c r="S14" s="91">
        <f t="shared" si="9"/>
        <v>1165224</v>
      </c>
      <c r="T14" s="91">
        <f t="shared" si="9"/>
        <v>1499704</v>
      </c>
      <c r="U14" s="91">
        <f t="shared" si="9"/>
        <v>1989722</v>
      </c>
      <c r="V14" s="91">
        <f t="shared" si="9"/>
        <v>2401037</v>
      </c>
      <c r="W14" s="91">
        <f t="shared" si="9"/>
        <v>1781191</v>
      </c>
      <c r="X14" s="91">
        <f t="shared" si="9"/>
        <v>2345588</v>
      </c>
      <c r="Y14" s="91">
        <f t="shared" si="9"/>
        <v>0</v>
      </c>
      <c r="Z14" s="91">
        <f t="shared" si="9"/>
        <v>584246</v>
      </c>
      <c r="AA14" s="91">
        <f t="shared" si="9"/>
        <v>670858</v>
      </c>
      <c r="AB14" s="91">
        <f t="shared" si="9"/>
        <v>625504</v>
      </c>
      <c r="AC14" s="91">
        <f t="shared" si="9"/>
        <v>546247</v>
      </c>
      <c r="AD14" s="91">
        <f t="shared" si="9"/>
        <v>527229</v>
      </c>
      <c r="AE14" s="91">
        <f t="shared" si="9"/>
        <v>530352</v>
      </c>
      <c r="AF14" s="91">
        <f t="shared" si="9"/>
        <v>511377</v>
      </c>
      <c r="AG14" s="91">
        <f t="shared" si="9"/>
        <v>511377</v>
      </c>
      <c r="AH14" s="91">
        <f t="shared" si="9"/>
        <v>511377</v>
      </c>
      <c r="AI14" s="91">
        <f t="shared" si="9"/>
        <v>511377</v>
      </c>
      <c r="AJ14" s="91">
        <f t="shared" si="9"/>
        <v>511377</v>
      </c>
      <c r="AK14" s="91">
        <f t="shared" si="9"/>
        <v>511377</v>
      </c>
      <c r="AL14" s="91">
        <f t="shared" si="9"/>
        <v>511377</v>
      </c>
      <c r="AM14" s="91">
        <f t="shared" si="9"/>
        <v>511377</v>
      </c>
      <c r="AN14" s="91">
        <f t="shared" si="9"/>
        <v>511377</v>
      </c>
      <c r="AO14" s="91">
        <f t="shared" si="9"/>
        <v>511377</v>
      </c>
      <c r="AP14" s="91">
        <f t="shared" si="9"/>
        <v>511377</v>
      </c>
      <c r="AQ14" s="91">
        <f t="shared" si="9"/>
        <v>511377</v>
      </c>
      <c r="AR14" s="91">
        <f t="shared" si="9"/>
        <v>511377</v>
      </c>
      <c r="AS14" s="91">
        <f t="shared" si="9"/>
        <v>511377</v>
      </c>
      <c r="AT14" s="91">
        <f t="shared" si="9"/>
        <v>511377</v>
      </c>
      <c r="AU14" s="91">
        <f t="shared" si="9"/>
        <v>511377</v>
      </c>
      <c r="AV14" s="91">
        <f t="shared" si="9"/>
        <v>511377</v>
      </c>
      <c r="AW14" s="91">
        <f t="shared" si="9"/>
        <v>511377</v>
      </c>
      <c r="AX14" s="91">
        <f t="shared" si="9"/>
        <v>511377</v>
      </c>
      <c r="AY14" s="91">
        <f t="shared" si="9"/>
        <v>511377</v>
      </c>
      <c r="AZ14" s="91">
        <f t="shared" si="9"/>
        <v>511377</v>
      </c>
      <c r="BA14" s="91">
        <f t="shared" si="9"/>
        <v>511377</v>
      </c>
      <c r="BB14" s="91">
        <f t="shared" si="9"/>
        <v>511377</v>
      </c>
      <c r="BC14" s="91">
        <f t="shared" si="9"/>
        <v>511377</v>
      </c>
      <c r="BD14" s="91">
        <f t="shared" si="9"/>
        <v>511377</v>
      </c>
      <c r="BE14" s="91">
        <f t="shared" si="9"/>
        <v>511377</v>
      </c>
      <c r="BF14" s="91">
        <f t="shared" si="9"/>
        <v>511377</v>
      </c>
      <c r="BG14" s="91">
        <f t="shared" si="9"/>
        <v>511377</v>
      </c>
      <c r="BH14" s="91">
        <f t="shared" si="9"/>
        <v>511377</v>
      </c>
      <c r="BI14" s="91">
        <f t="shared" si="9"/>
        <v>511377</v>
      </c>
      <c r="BJ14" s="91">
        <f t="shared" si="9"/>
        <v>511377</v>
      </c>
      <c r="BK14" s="91">
        <f t="shared" si="9"/>
        <v>511377</v>
      </c>
    </row>
    <row r="15" spans="1:63" ht="14.75">
      <c r="A15" s="91" t="s">
        <v>848</v>
      </c>
      <c r="B15" s="91" t="str">
        <f>About!B2</f>
        <v>CT</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7.4335998164703661E-3</v>
      </c>
      <c r="G1269" s="107">
        <f>G543/SUMIFS(G$3:G$722,$B$3:$B$722,$B1269)*SUMIFS(Calculations!$E$3:$E$53,Calculations!$A$3:$A$53,$B1269)</f>
        <v>4.2173786020176171E-3</v>
      </c>
      <c r="H1269" s="107">
        <f>H543/SUMIFS(H$3:H$722,$B$3:$B$722,$B1269)*SUMIFS(Calculations!$E$3:$E$53,Calculations!$A$3:$A$53,$B1269)</f>
        <v>8.8380789989945044E-4</v>
      </c>
      <c r="I1269" s="107">
        <f>I543/SUMIFS(I$3:I$722,$B$3:$B$722,$B1269)*SUMIFS(Calculations!$E$3:$E$53,Calculations!$A$3:$A$53,$B1269)</f>
        <v>3.8096447313716226E-3</v>
      </c>
      <c r="J1269" s="107">
        <f>J543/SUMIFS(J$3:J$722,$B$3:$B$722,$B1269)*SUMIFS(Calculations!$E$3:$E$53,Calculations!$A$3:$A$53,$B1269)</f>
        <v>5.9418843322324695E-3</v>
      </c>
      <c r="K1269" s="107">
        <f>K543/SUMIFS(K$3:K$722,$B$3:$B$722,$B1269)*SUMIFS(Calculations!$E$3:$E$53,Calculations!$A$3:$A$53,$B1269)</f>
        <v>4.9488021218777175E-3</v>
      </c>
      <c r="L1269" s="107">
        <f>L543/SUMIFS(L$3:L$722,$B$3:$B$722,$B1269)*SUMIFS(Calculations!$E$3:$E$53,Calculations!$A$3:$A$53,$B1269)</f>
        <v>4.2401372249928435E-3</v>
      </c>
      <c r="M1269" s="107">
        <f>M543/SUMIFS(M$3:M$722,$B$3:$B$722,$B1269)*SUMIFS(Calculations!$E$3:$E$53,Calculations!$A$3:$A$53,$B1269)</f>
        <v>4.3227414488710095E-3</v>
      </c>
      <c r="N1269" s="107">
        <f>N543/SUMIFS(N$3:N$722,$B$3:$B$722,$B1269)*SUMIFS(Calculations!$E$3:$E$53,Calculations!$A$3:$A$53,$B1269)</f>
        <v>4.4086281278977856E-3</v>
      </c>
      <c r="O1269" s="107">
        <f>O543/SUMIFS(O$3:O$722,$B$3:$B$722,$B1269)*SUMIFS(Calculations!$E$3:$E$53,Calculations!$A$3:$A$53,$B1269)</f>
        <v>4.4003677732464032E-3</v>
      </c>
      <c r="P1269" s="107">
        <f>P543/SUMIFS(P$3:P$722,$B$3:$B$722,$B1269)*SUMIFS(Calculations!$E$3:$E$53,Calculations!$A$3:$A$53,$B1269)</f>
        <v>4.3921383152134164E-3</v>
      </c>
      <c r="Q1269" s="107">
        <f>Q543/SUMIFS(Q$3:Q$722,$B$3:$B$722,$B1269)*SUMIFS(Calculations!$E$3:$E$53,Calculations!$A$3:$A$53,$B1269)</f>
        <v>4.5316197225640882E-3</v>
      </c>
      <c r="R1269" s="107">
        <f>R543/SUMIFS(R$3:R$722,$B$3:$B$722,$B1269)*SUMIFS(Calculations!$E$3:$E$53,Calculations!$A$3:$A$53,$B1269)</f>
        <v>4.6802507337591519E-3</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7.8810715572369509E-3</v>
      </c>
      <c r="G1273" s="107">
        <f>G547/SUMIFS(G$3:G$722,$B$3:$B$722,$B1273)*SUMIFS(Calculations!$E$3:$E$53,Calculations!$A$3:$A$53,$B1273)</f>
        <v>8.0222729452011123E-3</v>
      </c>
      <c r="H1273" s="107">
        <f>H547/SUMIFS(H$3:H$722,$B$3:$B$722,$B1273)*SUMIFS(Calculations!$E$3:$E$53,Calculations!$A$3:$A$53,$B1273)</f>
        <v>8.1686263141486637E-3</v>
      </c>
      <c r="I1273" s="107">
        <f>I547/SUMIFS(I$3:I$722,$B$3:$B$722,$B1273)*SUMIFS(Calculations!$E$3:$E$53,Calculations!$A$3:$A$53,$B1273)</f>
        <v>6.8869930079834768E-3</v>
      </c>
      <c r="J1273" s="107">
        <f>J547/SUMIFS(J$3:J$722,$B$3:$B$722,$B1273)*SUMIFS(Calculations!$E$3:$E$53,Calculations!$A$3:$A$53,$B1273)</f>
        <v>5.9529869623310243E-3</v>
      </c>
      <c r="K1273" s="107">
        <f>K547/SUMIFS(K$3:K$722,$B$3:$B$722,$B1273)*SUMIFS(Calculations!$E$3:$E$53,Calculations!$A$3:$A$53,$B1273)</f>
        <v>4.9580491412267976E-3</v>
      </c>
      <c r="L1273" s="107">
        <f>L547/SUMIFS(L$3:L$722,$B$3:$B$722,$B1273)*SUMIFS(Calculations!$E$3:$E$53,Calculations!$A$3:$A$53,$B1273)</f>
        <v>4.2480600778361469E-3</v>
      </c>
      <c r="M1273" s="107">
        <f>M547/SUMIFS(M$3:M$722,$B$3:$B$722,$B1273)*SUMIFS(Calculations!$E$3:$E$53,Calculations!$A$3:$A$53,$B1273)</f>
        <v>4.330818650754284E-3</v>
      </c>
      <c r="N1273" s="107">
        <f>N547/SUMIFS(N$3:N$722,$B$3:$B$722,$B1273)*SUMIFS(Calculations!$E$3:$E$53,Calculations!$A$3:$A$53,$B1273)</f>
        <v>4.4168658122095798E-3</v>
      </c>
      <c r="O1273" s="107">
        <f>O547/SUMIFS(O$3:O$722,$B$3:$B$722,$B1273)*SUMIFS(Calculations!$E$3:$E$53,Calculations!$A$3:$A$53,$B1273)</f>
        <v>4.408590022780769E-3</v>
      </c>
      <c r="P1273" s="107">
        <f>P547/SUMIFS(P$3:P$722,$B$3:$B$722,$B1273)*SUMIFS(Calculations!$E$3:$E$53,Calculations!$A$3:$A$53,$B1273)</f>
        <v>4.4003451877018245E-3</v>
      </c>
      <c r="Q1273" s="107">
        <f>Q547/SUMIFS(Q$3:Q$722,$B$3:$B$722,$B1273)*SUMIFS(Calculations!$E$3:$E$53,Calculations!$A$3:$A$53,$B1273)</f>
        <v>4.5400872212082496E-3</v>
      </c>
      <c r="R1273" s="107">
        <f>R547/SUMIFS(R$3:R$722,$B$3:$B$722,$B1273)*SUMIFS(Calculations!$E$3:$E$53,Calculations!$A$3:$A$53,$B1273)</f>
        <v>4.6889959549314209E-3</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3.8018757904289498E-2</v>
      </c>
      <c r="G1275" s="107">
        <f>G549/SUMIFS(G$3:G$722,$B$3:$B$722,$B1275)*SUMIFS(Calculations!$E$3:$E$53,Calculations!$A$3:$A$53,$B1275)</f>
        <v>3.869992179752043E-2</v>
      </c>
      <c r="H1275" s="107">
        <f>H549/SUMIFS(H$3:H$722,$B$3:$B$722,$B1275)*SUMIFS(Calculations!$E$3:$E$53,Calculations!$A$3:$A$53,$B1275)</f>
        <v>3.9405939153419799E-2</v>
      </c>
      <c r="I1275" s="107">
        <f>I549/SUMIFS(I$3:I$722,$B$3:$B$722,$B1275)*SUMIFS(Calculations!$E$3:$E$53,Calculations!$A$3:$A$53,$B1275)</f>
        <v>3.3223263861704593E-2</v>
      </c>
      <c r="J1275" s="107">
        <f>J549/SUMIFS(J$3:J$722,$B$3:$B$722,$B1275)*SUMIFS(Calculations!$E$3:$E$53,Calculations!$A$3:$A$53,$B1275)</f>
        <v>2.871756314919224E-2</v>
      </c>
      <c r="K1275" s="107">
        <f>K549/SUMIFS(K$3:K$722,$B$3:$B$722,$B1275)*SUMIFS(Calculations!$E$3:$E$53,Calculations!$A$3:$A$53,$B1275)</f>
        <v>2.3917923928095695E-2</v>
      </c>
      <c r="L1275" s="107">
        <f>L549/SUMIFS(L$3:L$722,$B$3:$B$722,$B1275)*SUMIFS(Calculations!$E$3:$E$53,Calculations!$A$3:$A$53,$B1275)</f>
        <v>2.0492894461010647E-2</v>
      </c>
      <c r="M1275" s="107">
        <f>M549/SUMIFS(M$3:M$722,$B$3:$B$722,$B1275)*SUMIFS(Calculations!$E$3:$E$53,Calculations!$A$3:$A$53,$B1275)</f>
        <v>2.0878230866137798E-2</v>
      </c>
      <c r="N1275" s="107">
        <f>N549/SUMIFS(N$3:N$722,$B$3:$B$722,$B1275)*SUMIFS(Calculations!$E$3:$E$53,Calculations!$A$3:$A$53,$B1275)</f>
        <v>2.1278879435795688E-2</v>
      </c>
      <c r="O1275" s="107">
        <f>O549/SUMIFS(O$3:O$722,$B$3:$B$722,$B1275)*SUMIFS(Calculations!$E$3:$E$53,Calculations!$A$3:$A$53,$B1275)</f>
        <v>2.1111453025691371E-2</v>
      </c>
      <c r="P1275" s="107">
        <f>P549/SUMIFS(P$3:P$722,$B$3:$B$722,$B1275)*SUMIFS(Calculations!$E$3:$E$53,Calculations!$A$3:$A$53,$B1275)</f>
        <v>2.0944652848977799E-2</v>
      </c>
      <c r="Q1275" s="107">
        <f>Q549/SUMIFS(Q$3:Q$722,$B$3:$B$722,$B1275)*SUMIFS(Calculations!$E$3:$E$53,Calculations!$A$3:$A$53,$B1275)</f>
        <v>2.1252558862232096E-2</v>
      </c>
      <c r="R1275" s="107">
        <f>R549/SUMIFS(R$3:R$722,$B$3:$B$722,$B1275)*SUMIFS(Calculations!$E$3:$E$53,Calculations!$A$3:$A$53,$B1275)</f>
        <v>2.1580662678878936E-2</v>
      </c>
    </row>
    <row r="1276" spans="2:18" ht="15.75" customHeight="1">
      <c r="B1276" s="107" t="s">
        <v>573</v>
      </c>
      <c r="C1276" s="107" t="s">
        <v>448</v>
      </c>
      <c r="D1276" s="107" t="s">
        <v>644</v>
      </c>
      <c r="E1276" s="107" t="str">
        <f t="shared" si="308"/>
        <v>natural gas nonpeaker</v>
      </c>
      <c r="F1276" s="107">
        <f>F550/SUMIFS(F$3:F$722,$B$3:$B$722,$B1276)*SUMIFS(Calculations!$E$3:$E$53,Calculations!$A$3:$A$53,$B1276)</f>
        <v>0.67509703899939322</v>
      </c>
      <c r="G1276" s="107">
        <f>G550/SUMIFS(G$3:G$722,$B$3:$B$722,$B1276)*SUMIFS(Calculations!$E$3:$E$53,Calculations!$A$3:$A$53,$B1276)</f>
        <v>0.65257885401775761</v>
      </c>
      <c r="H1276" s="107">
        <f>H550/SUMIFS(H$3:H$722,$B$3:$B$722,$B1276)*SUMIFS(Calculations!$E$3:$E$53,Calculations!$A$3:$A$53,$B1276)</f>
        <v>0.62923905345231956</v>
      </c>
      <c r="I1276" s="107">
        <f>I550/SUMIFS(I$3:I$722,$B$3:$B$722,$B1276)*SUMIFS(Calculations!$E$3:$E$53,Calculations!$A$3:$A$53,$B1276)</f>
        <v>0.67707134201023778</v>
      </c>
      <c r="J1276" s="107">
        <f>J550/SUMIFS(J$3:J$722,$B$3:$B$722,$B1276)*SUMIFS(Calculations!$E$3:$E$53,Calculations!$A$3:$A$53,$B1276)</f>
        <v>0.71192971099579705</v>
      </c>
      <c r="K1276" s="107">
        <f>K550/SUMIFS(K$3:K$722,$B$3:$B$722,$B1276)*SUMIFS(Calculations!$E$3:$E$53,Calculations!$A$3:$A$53,$B1276)</f>
        <v>0.42827274222644562</v>
      </c>
      <c r="L1276" s="107">
        <f>L550/SUMIFS(L$3:L$722,$B$3:$B$722,$B1276)*SUMIFS(Calculations!$E$3:$E$53,Calculations!$A$3:$A$53,$B1276)</f>
        <v>0.22585472040748708</v>
      </c>
      <c r="M1276" s="107">
        <f>M550/SUMIFS(M$3:M$722,$B$3:$B$722,$B1276)*SUMIFS(Calculations!$E$3:$E$53,Calculations!$A$3:$A$53,$B1276)</f>
        <v>0.20850352745550937</v>
      </c>
      <c r="N1276" s="107">
        <f>N550/SUMIFS(N$3:N$722,$B$3:$B$722,$B1276)*SUMIFS(Calculations!$E$3:$E$53,Calculations!$A$3:$A$53,$B1276)</f>
        <v>0.19046284781670356</v>
      </c>
      <c r="O1276" s="107">
        <f>O550/SUMIFS(O$3:O$722,$B$3:$B$722,$B1276)*SUMIFS(Calculations!$E$3:$E$53,Calculations!$A$3:$A$53,$B1276)</f>
        <v>0.19010598154782449</v>
      </c>
      <c r="P1276" s="107">
        <f>P550/SUMIFS(P$3:P$722,$B$3:$B$722,$B1276)*SUMIFS(Calculations!$E$3:$E$53,Calculations!$A$3:$A$53,$B1276)</f>
        <v>0.18975045008373204</v>
      </c>
      <c r="Q1276" s="107">
        <f>Q550/SUMIFS(Q$3:Q$722,$B$3:$B$722,$B1276)*SUMIFS(Calculations!$E$3:$E$53,Calculations!$A$3:$A$53,$B1276)</f>
        <v>0.16188455002859026</v>
      </c>
      <c r="R1276" s="107">
        <f>R550/SUMIFS(R$3:R$722,$B$3:$B$722,$B1276)*SUMIFS(Calculations!$E$3:$E$53,Calculations!$A$3:$A$53,$B1276)</f>
        <v>0.13219072214339106</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6.1617063560212557E-2</v>
      </c>
      <c r="G1279" s="107">
        <f>G553/SUMIFS(G$3:G$722,$B$3:$B$722,$B1279)*SUMIFS(Calculations!$E$3:$E$53,Calculations!$A$3:$A$53,$B1279)</f>
        <v>6.3641216622215724E-2</v>
      </c>
      <c r="H1279" s="107">
        <f>H553/SUMIFS(H$3:H$722,$B$3:$B$722,$B1279)*SUMIFS(Calculations!$E$3:$E$53,Calculations!$A$3:$A$53,$B1279)</f>
        <v>6.5739224468745236E-2</v>
      </c>
      <c r="I1279" s="107">
        <f>I553/SUMIFS(I$3:I$722,$B$3:$B$722,$B1279)*SUMIFS(Calculations!$E$3:$E$53,Calculations!$A$3:$A$53,$B1279)</f>
        <v>5.5424596064577641E-2</v>
      </c>
      <c r="J1279" s="107">
        <f>J553/SUMIFS(J$3:J$722,$B$3:$B$722,$B1279)*SUMIFS(Calculations!$E$3:$E$53,Calculations!$A$3:$A$53,$B1279)</f>
        <v>4.7907683667086191E-2</v>
      </c>
      <c r="K1279" s="107">
        <f>K553/SUMIFS(K$3:K$722,$B$3:$B$722,$B1279)*SUMIFS(Calculations!$E$3:$E$53,Calculations!$A$3:$A$53,$B1279)</f>
        <v>0.36836324100700901</v>
      </c>
      <c r="L1279" s="107">
        <f>L553/SUMIFS(L$3:L$722,$B$3:$B$722,$B1279)*SUMIFS(Calculations!$E$3:$E$53,Calculations!$A$3:$A$53,$B1279)</f>
        <v>0.59704078867686061</v>
      </c>
      <c r="M1279" s="107">
        <f>M553/SUMIFS(M$3:M$722,$B$3:$B$722,$B1279)*SUMIFS(Calculations!$E$3:$E$53,Calculations!$A$3:$A$53,$B1279)</f>
        <v>0.60867203746795207</v>
      </c>
      <c r="N1279" s="107">
        <f>N553/SUMIFS(N$3:N$722,$B$3:$B$722,$B1279)*SUMIFS(Calculations!$E$3:$E$53,Calculations!$A$3:$A$53,$B1279)</f>
        <v>0.62076547875582666</v>
      </c>
      <c r="O1279" s="107">
        <f>O553/SUMIFS(O$3:O$722,$B$3:$B$722,$B1279)*SUMIFS(Calculations!$E$3:$E$53,Calculations!$A$3:$A$53,$B1279)</f>
        <v>0.61959454169746908</v>
      </c>
      <c r="P1279" s="107">
        <f>P553/SUMIFS(P$3:P$722,$B$3:$B$722,$B1279)*SUMIFS(Calculations!$E$3:$E$53,Calculations!$A$3:$A$53,$B1279)</f>
        <v>0.61842798435366164</v>
      </c>
      <c r="Q1279" s="107">
        <f>Q553/SUMIFS(Q$3:Q$722,$B$3:$B$722,$B1279)*SUMIFS(Calculations!$E$3:$E$53,Calculations!$A$3:$A$53,$B1279)</f>
        <v>0.63806915771487771</v>
      </c>
      <c r="R1279" s="107">
        <f>R553/SUMIFS(R$3:R$722,$B$3:$B$722,$B1279)*SUMIFS(Calculations!$E$3:$E$53,Calculations!$A$3:$A$53,$B1279)</f>
        <v>0.65899873903459927</v>
      </c>
    </row>
    <row r="1280" spans="2:18" ht="15.75" customHeight="1">
      <c r="B1280" s="107" t="s">
        <v>573</v>
      </c>
      <c r="C1280" s="107" t="s">
        <v>448</v>
      </c>
      <c r="D1280" s="107" t="s">
        <v>648</v>
      </c>
      <c r="E1280" s="107" t="str">
        <f t="shared" si="308"/>
        <v>crude oil</v>
      </c>
      <c r="F1280" s="107">
        <f>F554/SUMIFS(F$3:F$722,$B$3:$B$722,$B1280)*SUMIFS(Calculations!$E$3:$E$53,Calculations!$A$3:$A$53,$B1280)</f>
        <v>0.10867119346917509</v>
      </c>
      <c r="G1280" s="107">
        <f>G554/SUMIFS(G$3:G$722,$B$3:$B$722,$B1280)*SUMIFS(Calculations!$E$3:$E$53,Calculations!$A$3:$A$53,$B1280)</f>
        <v>0.11061820324292584</v>
      </c>
      <c r="H1280" s="107">
        <f>H554/SUMIFS(H$3:H$722,$B$3:$B$722,$B1280)*SUMIFS(Calculations!$E$3:$E$53,Calculations!$A$3:$A$53,$B1280)</f>
        <v>0.11263625309265224</v>
      </c>
      <c r="I1280" s="107">
        <f>I554/SUMIFS(I$3:I$722,$B$3:$B$722,$B1280)*SUMIFS(Calculations!$E$3:$E$53,Calculations!$A$3:$A$53,$B1280)</f>
        <v>9.4963958156702555E-2</v>
      </c>
      <c r="J1280" s="107">
        <f>J554/SUMIFS(J$3:J$722,$B$3:$B$722,$B1280)*SUMIFS(Calculations!$E$3:$E$53,Calculations!$A$3:$A$53,$B1280)</f>
        <v>8.2085055719219563E-2</v>
      </c>
      <c r="K1280" s="107">
        <f>K554/SUMIFS(K$3:K$722,$B$3:$B$722,$B1280)*SUMIFS(Calculations!$E$3:$E$53,Calculations!$A$3:$A$53,$B1280)</f>
        <v>6.8365972005567377E-2</v>
      </c>
      <c r="L1280" s="107">
        <f>L554/SUMIFS(L$3:L$722,$B$3:$B$722,$B1280)*SUMIFS(Calculations!$E$3:$E$53,Calculations!$A$3:$A$53,$B1280)</f>
        <v>5.8576014090786825E-2</v>
      </c>
      <c r="M1280" s="107">
        <f>M554/SUMIFS(M$3:M$722,$B$3:$B$722,$B1280)*SUMIFS(Calculations!$E$3:$E$53,Calculations!$A$3:$A$53,$B1280)</f>
        <v>5.9717162578464399E-2</v>
      </c>
      <c r="N1280" s="107">
        <f>N554/SUMIFS(N$3:N$722,$B$3:$B$722,$B1280)*SUMIFS(Calculations!$E$3:$E$53,Calculations!$A$3:$A$53,$B1280)</f>
        <v>6.0903657036999709E-2</v>
      </c>
      <c r="O1280" s="107">
        <f>O554/SUMIFS(O$3:O$722,$B$3:$B$722,$B1280)*SUMIFS(Calculations!$E$3:$E$53,Calculations!$A$3:$A$53,$B1280)</f>
        <v>6.0789543123987121E-2</v>
      </c>
      <c r="P1280" s="107">
        <f>P554/SUMIFS(P$3:P$722,$B$3:$B$722,$B1280)*SUMIFS(Calculations!$E$3:$E$53,Calculations!$A$3:$A$53,$B1280)</f>
        <v>6.0675856036961164E-2</v>
      </c>
      <c r="Q1280" s="107">
        <f>Q554/SUMIFS(Q$3:Q$722,$B$3:$B$722,$B1280)*SUMIFS(Calculations!$E$3:$E$53,Calculations!$A$3:$A$53,$B1280)</f>
        <v>6.2602742939162653E-2</v>
      </c>
      <c r="R1280" s="107">
        <f>R554/SUMIFS(R$3:R$722,$B$3:$B$722,$B1280)*SUMIFS(Calculations!$E$3:$E$53,Calculations!$A$3:$A$53,$B1280)</f>
        <v>6.4656028421239159E-2</v>
      </c>
    </row>
    <row r="1281" spans="2:18" ht="15.75" customHeight="1">
      <c r="B1281" s="107" t="s">
        <v>573</v>
      </c>
      <c r="C1281" s="107" t="s">
        <v>448</v>
      </c>
      <c r="D1281" s="107" t="s">
        <v>649</v>
      </c>
      <c r="E1281" s="107" t="str">
        <f t="shared" si="308"/>
        <v>solar PV</v>
      </c>
      <c r="F1281" s="107">
        <f>F555/SUMIFS(F$3:F$722,$B$3:$B$722,$B1281)*SUMIFS(Calculations!$E$3:$E$53,Calculations!$A$3:$A$53,$B1281)</f>
        <v>7.6096652082621716E-2</v>
      </c>
      <c r="G1281" s="107">
        <f>G555/SUMIFS(G$3:G$722,$B$3:$B$722,$B1281)*SUMIFS(Calculations!$E$3:$E$53,Calculations!$A$3:$A$53,$B1281)</f>
        <v>8.4201843898647377E-2</v>
      </c>
      <c r="H1281" s="107">
        <f>H555/SUMIFS(H$3:H$722,$B$3:$B$722,$B1281)*SUMIFS(Calculations!$E$3:$E$53,Calculations!$A$3:$A$53,$B1281)</f>
        <v>9.2602767893407018E-2</v>
      </c>
      <c r="I1281" s="107">
        <f>I555/SUMIFS(I$3:I$722,$B$3:$B$722,$B1281)*SUMIFS(Calculations!$E$3:$E$53,Calculations!$A$3:$A$53,$B1281)</f>
        <v>8.5348509646477666E-2</v>
      </c>
      <c r="J1281" s="107">
        <f>J555/SUMIFS(J$3:J$722,$B$3:$B$722,$B1281)*SUMIFS(Calculations!$E$3:$E$53,Calculations!$A$3:$A$53,$B1281)</f>
        <v>8.0061879666776678E-2</v>
      </c>
      <c r="K1281" s="107">
        <f>K555/SUMIFS(K$3:K$722,$B$3:$B$722,$B1281)*SUMIFS(Calculations!$E$3:$E$53,Calculations!$A$3:$A$53,$B1281)</f>
        <v>7.017665648885342E-2</v>
      </c>
      <c r="L1281" s="107">
        <f>L555/SUMIFS(L$3:L$722,$B$3:$B$722,$B1281)*SUMIFS(Calculations!$E$3:$E$53,Calculations!$A$3:$A$53,$B1281)</f>
        <v>6.3122546979063193E-2</v>
      </c>
      <c r="M1281" s="107">
        <f>M555/SUMIFS(M$3:M$722,$B$3:$B$722,$B1281)*SUMIFS(Calculations!$E$3:$E$53,Calculations!$A$3:$A$53,$B1281)</f>
        <v>6.6769814770750585E-2</v>
      </c>
      <c r="N1281" s="107">
        <f>N555/SUMIFS(N$3:N$722,$B$3:$B$722,$B1281)*SUMIFS(Calculations!$E$3:$E$53,Calculations!$A$3:$A$53,$B1281)</f>
        <v>7.0562014532973089E-2</v>
      </c>
      <c r="O1281" s="107">
        <f>O555/SUMIFS(O$3:O$722,$B$3:$B$722,$B1281)*SUMIFS(Calculations!$E$3:$E$53,Calculations!$A$3:$A$53,$B1281)</f>
        <v>7.2574495580478945E-2</v>
      </c>
      <c r="P1281" s="107">
        <f>P555/SUMIFS(P$3:P$722,$B$3:$B$722,$B1281)*SUMIFS(Calculations!$E$3:$E$53,Calculations!$A$3:$A$53,$B1281)</f>
        <v>7.4579449244286E-2</v>
      </c>
      <c r="Q1281" s="107">
        <f>Q555/SUMIFS(Q$3:Q$722,$B$3:$B$722,$B1281)*SUMIFS(Calculations!$E$3:$E$53,Calculations!$A$3:$A$53,$B1281)</f>
        <v>7.9576385229904553E-2</v>
      </c>
      <c r="R1281" s="107">
        <f>R555/SUMIFS(R$3:R$722,$B$3:$B$722,$B1281)*SUMIFS(Calculations!$E$3:$E$53,Calculations!$A$3:$A$53,$B1281)</f>
        <v>8.4901106728822687E-2</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2.5184622610600598E-2</v>
      </c>
      <c r="G1283" s="107">
        <f>G557/SUMIFS(G$3:G$722,$B$3:$B$722,$B1283)*SUMIFS(Calculations!$E$3:$E$53,Calculations!$A$3:$A$53,$B1283)</f>
        <v>3.8020308873714451E-2</v>
      </c>
      <c r="H1283" s="107">
        <f>H557/SUMIFS(H$3:H$722,$B$3:$B$722,$B1283)*SUMIFS(Calculations!$E$3:$E$53,Calculations!$A$3:$A$53,$B1283)</f>
        <v>5.1324327725408257E-2</v>
      </c>
      <c r="I1283" s="107">
        <f>I557/SUMIFS(I$3:I$722,$B$3:$B$722,$B1283)*SUMIFS(Calculations!$E$3:$E$53,Calculations!$A$3:$A$53,$B1283)</f>
        <v>4.3271692520944739E-2</v>
      </c>
      <c r="J1283" s="107">
        <f>J557/SUMIFS(J$3:J$722,$B$3:$B$722,$B1283)*SUMIFS(Calculations!$E$3:$E$53,Calculations!$A$3:$A$53,$B1283)</f>
        <v>3.7403235507364838E-2</v>
      </c>
      <c r="K1283" s="107">
        <f>K557/SUMIFS(K$3:K$722,$B$3:$B$722,$B1283)*SUMIFS(Calculations!$E$3:$E$53,Calculations!$A$3:$A$53,$B1283)</f>
        <v>3.0996613080924395E-2</v>
      </c>
      <c r="L1283" s="107">
        <f>L557/SUMIFS(L$3:L$722,$B$3:$B$722,$B1283)*SUMIFS(Calculations!$E$3:$E$53,Calculations!$A$3:$A$53,$B1283)</f>
        <v>2.6424838081962443E-2</v>
      </c>
      <c r="M1283" s="107">
        <f>M557/SUMIFS(M$3:M$722,$B$3:$B$722,$B1283)*SUMIFS(Calculations!$E$3:$E$53,Calculations!$A$3:$A$53,$B1283)</f>
        <v>2.6805666761560452E-2</v>
      </c>
      <c r="N1283" s="107">
        <f>N557/SUMIFS(N$3:N$722,$B$3:$B$722,$B1283)*SUMIFS(Calculations!$E$3:$E$53,Calculations!$A$3:$A$53,$B1283)</f>
        <v>2.7201628481593871E-2</v>
      </c>
      <c r="O1283" s="107">
        <f>O557/SUMIFS(O$3:O$722,$B$3:$B$722,$B1283)*SUMIFS(Calculations!$E$3:$E$53,Calculations!$A$3:$A$53,$B1283)</f>
        <v>2.7015027228521678E-2</v>
      </c>
      <c r="P1283" s="107">
        <f>P557/SUMIFS(P$3:P$722,$B$3:$B$722,$B1283)*SUMIFS(Calculations!$E$3:$E$53,Calculations!$A$3:$A$53,$B1283)</f>
        <v>2.6829123929466157E-2</v>
      </c>
      <c r="Q1283" s="107">
        <f>Q557/SUMIFS(Q$3:Q$722,$B$3:$B$722,$B1283)*SUMIFS(Calculations!$E$3:$E$53,Calculations!$A$3:$A$53,$B1283)</f>
        <v>2.7542898281460112E-2</v>
      </c>
      <c r="R1283" s="107">
        <f>R557/SUMIFS(R$3:R$722,$B$3:$B$722,$B1283)*SUMIFS(Calculations!$E$3:$E$53,Calculations!$A$3:$A$53,$B1283)</f>
        <v>2.8303494304378375E-2</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1.0000000000000002</v>
      </c>
      <c r="H1449" s="95">
        <f t="shared" si="312"/>
        <v>1.0000000000000002</v>
      </c>
      <c r="I1449" s="95">
        <f t="shared" si="312"/>
        <v>1</v>
      </c>
      <c r="J1449" s="95">
        <f t="shared" si="312"/>
        <v>1</v>
      </c>
      <c r="K1449" s="95">
        <f t="shared" si="312"/>
        <v>1</v>
      </c>
      <c r="L1449" s="95">
        <f t="shared" si="312"/>
        <v>0.99999999999999978</v>
      </c>
      <c r="M1449" s="95">
        <f t="shared" si="312"/>
        <v>1</v>
      </c>
      <c r="N1449" s="95">
        <f t="shared" si="312"/>
        <v>1</v>
      </c>
      <c r="O1449" s="95">
        <f t="shared" si="312"/>
        <v>0.99999999999999978</v>
      </c>
      <c r="P1449" s="95">
        <f t="shared" si="312"/>
        <v>0.99999999999999989</v>
      </c>
      <c r="Q1449" s="95">
        <f t="shared" si="312"/>
        <v>0.99999999999999967</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CT</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1520.605</v>
      </c>
      <c r="R24" s="91">
        <f t="shared" si="2"/>
        <v>0.41122163606151463</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1138.8447925999999</v>
      </c>
      <c r="R35" s="91">
        <f t="shared" si="2"/>
        <v>0.30798111201338169</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1038.325</v>
      </c>
      <c r="R42" s="91">
        <f t="shared" si="2"/>
        <v>0.28079725192510363</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3697.7747926000002</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f t="shared" si="10"/>
        <v>504.84479260000001</v>
      </c>
      <c r="M304" s="91" t="str">
        <f t="shared" si="11"/>
        <v>NY</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f t="shared" si="10"/>
        <v>634</v>
      </c>
      <c r="M305" s="91" t="str">
        <f t="shared" si="11"/>
        <v>NY</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f t="shared" si="10"/>
        <v>1520.605</v>
      </c>
      <c r="M310" s="91" t="str">
        <f t="shared" si="11"/>
        <v>MA</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f t="shared" si="10"/>
        <v>1038.325</v>
      </c>
      <c r="M312" s="91" t="str">
        <f t="shared" si="11"/>
        <v>RI</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3697.7747926000002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0.41122163606151463</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0.30798111201338169</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0.28079725192510363</v>
      </c>
      <c r="D42" s="91">
        <f t="shared" si="0"/>
        <v>0.28079725192510363</v>
      </c>
      <c r="E42" s="91">
        <f t="shared" si="1"/>
        <v>1</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0.28079725192510363</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0.65257885401775761</v>
      </c>
      <c r="C61" s="91">
        <f>SUMIFS('ReEDs Generation Data'!H$729:H$1448,'ReEDs Generation Data'!$E$729:$E$1448,Calculations!$A61)</f>
        <v>0.62923905345231956</v>
      </c>
      <c r="D61" s="91">
        <f>SUMIFS('ReEDs Generation Data'!I$729:I$1448,'ReEDs Generation Data'!$E$729:$E$1448,Calculations!$A61)</f>
        <v>0.67707134201023778</v>
      </c>
      <c r="E61" s="91">
        <f>SUMIFS('ReEDs Generation Data'!J$729:J$1448,'ReEDs Generation Data'!$E$729:$E$1448,Calculations!$A61)</f>
        <v>0.71192971099579705</v>
      </c>
      <c r="F61" s="91">
        <f>SUMIFS('ReEDs Generation Data'!K$729:K$1448,'ReEDs Generation Data'!$E$729:$E$1448,Calculations!$A61)</f>
        <v>0.42827274222644562</v>
      </c>
      <c r="G61" s="91">
        <f>SUMIFS('ReEDs Generation Data'!L$729:L$1448,'ReEDs Generation Data'!$E$729:$E$1448,Calculations!$A61)</f>
        <v>0.22585472040748708</v>
      </c>
      <c r="H61" s="91">
        <f>SUMIFS('ReEDs Generation Data'!M$729:M$1448,'ReEDs Generation Data'!$E$729:$E$1448,Calculations!$A61)</f>
        <v>0.20850352745550937</v>
      </c>
      <c r="I61" s="91">
        <f>SUMIFS('ReEDs Generation Data'!N$729:N$1448,'ReEDs Generation Data'!$E$729:$E$1448,Calculations!$A61)</f>
        <v>0.19046284781670356</v>
      </c>
      <c r="J61" s="91">
        <f>SUMIFS('ReEDs Generation Data'!O$729:O$1448,'ReEDs Generation Data'!$E$729:$E$1448,Calculations!$A61)</f>
        <v>0.19010598154782449</v>
      </c>
      <c r="K61" s="91">
        <f>SUMIFS('ReEDs Generation Data'!P$729:P$1448,'ReEDs Generation Data'!$E$729:$E$1448,Calculations!$A61)</f>
        <v>0.18975045008373204</v>
      </c>
      <c r="L61" s="91">
        <f>SUMIFS('ReEDs Generation Data'!Q$729:Q$1448,'ReEDs Generation Data'!$E$729:$E$1448,Calculations!$A61)</f>
        <v>0.16188455002859026</v>
      </c>
      <c r="M61" s="91">
        <f>SUMIFS('ReEDs Generation Data'!R$729:R$1448,'ReEDs Generation Data'!$E$729:$E$1448,Calculations!$A61)</f>
        <v>0.13219072214339106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8.0222729452011123E-3</v>
      </c>
      <c r="C63" s="91">
        <f>SUMIFS('ReEDs Generation Data'!H$729:H$1448,'ReEDs Generation Data'!$E$729:$E$1448,Calculations!$A63)</f>
        <v>8.1686263141486637E-3</v>
      </c>
      <c r="D63" s="91">
        <f>SUMIFS('ReEDs Generation Data'!I$729:I$1448,'ReEDs Generation Data'!$E$729:$E$1448,Calculations!$A63)</f>
        <v>6.8869930079834768E-3</v>
      </c>
      <c r="E63" s="91">
        <f>SUMIFS('ReEDs Generation Data'!J$729:J$1448,'ReEDs Generation Data'!$E$729:$E$1448,Calculations!$A63)</f>
        <v>5.9529869623310243E-3</v>
      </c>
      <c r="F63" s="91">
        <f>SUMIFS('ReEDs Generation Data'!K$729:K$1448,'ReEDs Generation Data'!$E$729:$E$1448,Calculations!$A63)</f>
        <v>4.9580491412267976E-3</v>
      </c>
      <c r="G63" s="91">
        <f>SUMIFS('ReEDs Generation Data'!L$729:L$1448,'ReEDs Generation Data'!$E$729:$E$1448,Calculations!$A63)</f>
        <v>4.2480600778361469E-3</v>
      </c>
      <c r="H63" s="91">
        <f>SUMIFS('ReEDs Generation Data'!M$729:M$1448,'ReEDs Generation Data'!$E$729:$E$1448,Calculations!$A63)</f>
        <v>4.330818650754284E-3</v>
      </c>
      <c r="I63" s="91">
        <f>SUMIFS('ReEDs Generation Data'!N$729:N$1448,'ReEDs Generation Data'!$E$729:$E$1448,Calculations!$A63)</f>
        <v>4.4168658122095798E-3</v>
      </c>
      <c r="J63" s="91">
        <f>SUMIFS('ReEDs Generation Data'!O$729:O$1448,'ReEDs Generation Data'!$E$729:$E$1448,Calculations!$A63)</f>
        <v>4.408590022780769E-3</v>
      </c>
      <c r="K63" s="91">
        <f>SUMIFS('ReEDs Generation Data'!P$729:P$1448,'ReEDs Generation Data'!$E$729:$E$1448,Calculations!$A63)</f>
        <v>4.4003451877018245E-3</v>
      </c>
      <c r="L63" s="91">
        <f>SUMIFS('ReEDs Generation Data'!Q$729:Q$1448,'ReEDs Generation Data'!$E$729:$E$1448,Calculations!$A63)</f>
        <v>4.5400872212082496E-3</v>
      </c>
      <c r="M63" s="91">
        <f>SUMIFS('ReEDs Generation Data'!R$729:R$1448,'ReEDs Generation Data'!$E$729:$E$1448,Calculations!$A63)</f>
        <v>4.6889959549314209E-3</v>
      </c>
    </row>
    <row r="64" spans="1:33" ht="15.75" customHeight="1">
      <c r="A64" s="111" t="s">
        <v>100</v>
      </c>
      <c r="B64" s="91">
        <f>SUMIFS('ReEDs Generation Data'!G$729:G$1448,'ReEDs Generation Data'!$E$729:$E$1448,Calculations!$A64)</f>
        <v>3.869992179752043E-2</v>
      </c>
      <c r="C64" s="91">
        <f>SUMIFS('ReEDs Generation Data'!H$729:H$1448,'ReEDs Generation Data'!$E$729:$E$1448,Calculations!$A64)</f>
        <v>3.9405939153419799E-2</v>
      </c>
      <c r="D64" s="91">
        <f>SUMIFS('ReEDs Generation Data'!I$729:I$1448,'ReEDs Generation Data'!$E$729:$E$1448,Calculations!$A64)</f>
        <v>3.3223263861704593E-2</v>
      </c>
      <c r="E64" s="91">
        <f>SUMIFS('ReEDs Generation Data'!J$729:J$1448,'ReEDs Generation Data'!$E$729:$E$1448,Calculations!$A64)</f>
        <v>2.871756314919224E-2</v>
      </c>
      <c r="F64" s="91">
        <f>SUMIFS('ReEDs Generation Data'!K$729:K$1448,'ReEDs Generation Data'!$E$729:$E$1448,Calculations!$A64)</f>
        <v>2.3917923928095695E-2</v>
      </c>
      <c r="G64" s="91">
        <f>SUMIFS('ReEDs Generation Data'!L$729:L$1448,'ReEDs Generation Data'!$E$729:$E$1448,Calculations!$A64)</f>
        <v>2.0492894461010647E-2</v>
      </c>
      <c r="H64" s="91">
        <f>SUMIFS('ReEDs Generation Data'!M$729:M$1448,'ReEDs Generation Data'!$E$729:$E$1448,Calculations!$A64)</f>
        <v>2.0878230866137798E-2</v>
      </c>
      <c r="I64" s="91">
        <f>SUMIFS('ReEDs Generation Data'!N$729:N$1448,'ReEDs Generation Data'!$E$729:$E$1448,Calculations!$A64)</f>
        <v>2.1278879435795688E-2</v>
      </c>
      <c r="J64" s="91">
        <f>SUMIFS('ReEDs Generation Data'!O$729:O$1448,'ReEDs Generation Data'!$E$729:$E$1448,Calculations!$A64)</f>
        <v>2.1111453025691371E-2</v>
      </c>
      <c r="K64" s="91">
        <f>SUMIFS('ReEDs Generation Data'!P$729:P$1448,'ReEDs Generation Data'!$E$729:$E$1448,Calculations!$A64)</f>
        <v>2.0944652848977799E-2</v>
      </c>
      <c r="L64" s="91">
        <f>SUMIFS('ReEDs Generation Data'!Q$729:Q$1448,'ReEDs Generation Data'!$E$729:$E$1448,Calculations!$A64)</f>
        <v>2.1252558862232096E-2</v>
      </c>
      <c r="M64" s="91">
        <f>SUMIFS('ReEDs Generation Data'!R$729:R$1448,'ReEDs Generation Data'!$E$729:$E$1448,Calculations!$A64)</f>
        <v>2.1580662678878936E-2</v>
      </c>
    </row>
    <row r="65" spans="1:37" ht="15.75" customHeight="1">
      <c r="A65" s="111" t="s">
        <v>102</v>
      </c>
      <c r="B65" s="91">
        <f>SUMIFS('ReEDs Generation Data'!G$729:G$1448,'ReEDs Generation Data'!$E$729:$E$1448,Calculations!$A65)</f>
        <v>0.12222215277236183</v>
      </c>
      <c r="C65" s="91">
        <f>SUMIFS('ReEDs Generation Data'!H$729:H$1448,'ReEDs Generation Data'!$E$729:$E$1448,Calculations!$A65)</f>
        <v>0.14392709561881528</v>
      </c>
      <c r="D65" s="91">
        <f>SUMIFS('ReEDs Generation Data'!I$729:I$1448,'ReEDs Generation Data'!$E$729:$E$1448,Calculations!$A65)</f>
        <v>0.1286202021674224</v>
      </c>
      <c r="E65" s="91">
        <f>SUMIFS('ReEDs Generation Data'!J$729:J$1448,'ReEDs Generation Data'!$E$729:$E$1448,Calculations!$A65)</f>
        <v>0.11746511517414152</v>
      </c>
      <c r="F65" s="91">
        <f>SUMIFS('ReEDs Generation Data'!K$729:K$1448,'ReEDs Generation Data'!$E$729:$E$1448,Calculations!$A65)</f>
        <v>0.10117326956977782</v>
      </c>
      <c r="G65" s="91">
        <f>SUMIFS('ReEDs Generation Data'!L$729:L$1448,'ReEDs Generation Data'!$E$729:$E$1448,Calculations!$A65)</f>
        <v>8.9547385061025636E-2</v>
      </c>
      <c r="H65" s="91">
        <f>SUMIFS('ReEDs Generation Data'!M$729:M$1448,'ReEDs Generation Data'!$E$729:$E$1448,Calculations!$A65)</f>
        <v>9.3575481532311044E-2</v>
      </c>
      <c r="I65" s="91">
        <f>SUMIFS('ReEDs Generation Data'!N$729:N$1448,'ReEDs Generation Data'!$E$729:$E$1448,Calculations!$A65)</f>
        <v>9.7763643014566956E-2</v>
      </c>
      <c r="J65" s="91">
        <f>SUMIFS('ReEDs Generation Data'!O$729:O$1448,'ReEDs Generation Data'!$E$729:$E$1448,Calculations!$A65)</f>
        <v>9.958952280900063E-2</v>
      </c>
      <c r="K65" s="91">
        <f>SUMIFS('ReEDs Generation Data'!P$729:P$1448,'ReEDs Generation Data'!$E$729:$E$1448,Calculations!$A65)</f>
        <v>0.10140857317375215</v>
      </c>
      <c r="L65" s="91">
        <f>SUMIFS('ReEDs Generation Data'!Q$729:Q$1448,'ReEDs Generation Data'!$E$729:$E$1448,Calculations!$A65)</f>
        <v>0.10711928351136467</v>
      </c>
      <c r="M65" s="91">
        <f>SUMIFS('ReEDs Generation Data'!R$729:R$1448,'ReEDs Generation Data'!$E$729:$E$1448,Calculations!$A65)</f>
        <v>0.11320460103320107</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4.2173786020176171E-3</v>
      </c>
      <c r="C67" s="91">
        <f>SUMIFS('ReEDs Generation Data'!H$729:H$1448,'ReEDs Generation Data'!$E$729:$E$1448,Calculations!$A67)</f>
        <v>8.8380789989945044E-4</v>
      </c>
      <c r="D67" s="91">
        <f>SUMIFS('ReEDs Generation Data'!I$729:I$1448,'ReEDs Generation Data'!$E$729:$E$1448,Calculations!$A67)</f>
        <v>3.8096447313716226E-3</v>
      </c>
      <c r="E67" s="91">
        <f>SUMIFS('ReEDs Generation Data'!J$729:J$1448,'ReEDs Generation Data'!$E$729:$E$1448,Calculations!$A67)</f>
        <v>5.9418843322324695E-3</v>
      </c>
      <c r="F67" s="91">
        <f>SUMIFS('ReEDs Generation Data'!K$729:K$1448,'ReEDs Generation Data'!$E$729:$E$1448,Calculations!$A67)</f>
        <v>4.9488021218777175E-3</v>
      </c>
      <c r="G67" s="91">
        <f>SUMIFS('ReEDs Generation Data'!L$729:L$1448,'ReEDs Generation Data'!$E$729:$E$1448,Calculations!$A67)</f>
        <v>4.2401372249928435E-3</v>
      </c>
      <c r="H67" s="91">
        <f>SUMIFS('ReEDs Generation Data'!M$729:M$1448,'ReEDs Generation Data'!$E$729:$E$1448,Calculations!$A67)</f>
        <v>4.3227414488710095E-3</v>
      </c>
      <c r="I67" s="91">
        <f>SUMIFS('ReEDs Generation Data'!N$729:N$1448,'ReEDs Generation Data'!$E$729:$E$1448,Calculations!$A67)</f>
        <v>4.4086281278977856E-3</v>
      </c>
      <c r="J67" s="91">
        <f>SUMIFS('ReEDs Generation Data'!O$729:O$1448,'ReEDs Generation Data'!$E$729:$E$1448,Calculations!$A67)</f>
        <v>4.4003677732464032E-3</v>
      </c>
      <c r="K67" s="91">
        <f>SUMIFS('ReEDs Generation Data'!P$729:P$1448,'ReEDs Generation Data'!$E$729:$E$1448,Calculations!$A67)</f>
        <v>4.3921383152134164E-3</v>
      </c>
      <c r="L67" s="91">
        <f>SUMIFS('ReEDs Generation Data'!Q$729:Q$1448,'ReEDs Generation Data'!$E$729:$E$1448,Calculations!$A67)</f>
        <v>4.5316197225640882E-3</v>
      </c>
      <c r="M67" s="91">
        <f>SUMIFS('ReEDs Generation Data'!R$729:R$1448,'ReEDs Generation Data'!$E$729:$E$1448,Calculations!$A67)</f>
        <v>4.6802507337591519E-3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6.3641216622215724E-2</v>
      </c>
      <c r="C72" s="91">
        <f>SUMIFS('ReEDs Generation Data'!H$729:H$1448,'ReEDs Generation Data'!$E$729:$E$1448,Calculations!$A72)</f>
        <v>6.5739224468745236E-2</v>
      </c>
      <c r="D72" s="91">
        <f>SUMIFS('ReEDs Generation Data'!I$729:I$1448,'ReEDs Generation Data'!$E$729:$E$1448,Calculations!$A72)</f>
        <v>5.5424596064577641E-2</v>
      </c>
      <c r="E72" s="91">
        <f>SUMIFS('ReEDs Generation Data'!J$729:J$1448,'ReEDs Generation Data'!$E$729:$E$1448,Calculations!$A72)</f>
        <v>4.7907683667086191E-2</v>
      </c>
      <c r="F72" s="91">
        <f>SUMIFS('ReEDs Generation Data'!K$729:K$1448,'ReEDs Generation Data'!$E$729:$E$1448,Calculations!$A72)</f>
        <v>0.36836324100700901</v>
      </c>
      <c r="G72" s="91">
        <f>SUMIFS('ReEDs Generation Data'!L$729:L$1448,'ReEDs Generation Data'!$E$729:$E$1448,Calculations!$A72)</f>
        <v>0.59704078867686061</v>
      </c>
      <c r="H72" s="91">
        <f>SUMIFS('ReEDs Generation Data'!M$729:M$1448,'ReEDs Generation Data'!$E$729:$E$1448,Calculations!$A72)</f>
        <v>0.60867203746795207</v>
      </c>
      <c r="I72" s="91">
        <f>SUMIFS('ReEDs Generation Data'!N$729:N$1448,'ReEDs Generation Data'!$E$729:$E$1448,Calculations!$A72)</f>
        <v>0.62076547875582666</v>
      </c>
      <c r="J72" s="91">
        <f>SUMIFS('ReEDs Generation Data'!O$729:O$1448,'ReEDs Generation Data'!$E$729:$E$1448,Calculations!$A72)</f>
        <v>0.61959454169746908</v>
      </c>
      <c r="K72" s="91">
        <f>SUMIFS('ReEDs Generation Data'!P$729:P$1448,'ReEDs Generation Data'!$E$729:$E$1448,Calculations!$A72)</f>
        <v>0.61842798435366164</v>
      </c>
      <c r="L72" s="91">
        <f>SUMIFS('ReEDs Generation Data'!Q$729:Q$1448,'ReEDs Generation Data'!$E$729:$E$1448,Calculations!$A72)</f>
        <v>0.63806915771487771</v>
      </c>
      <c r="M72" s="91">
        <f>SUMIFS('ReEDs Generation Data'!R$729:R$1448,'ReEDs Generation Data'!$E$729:$E$1448,Calculations!$A72)</f>
        <v>0.65899873903459927</v>
      </c>
    </row>
    <row r="73" spans="1:37" ht="15.75" customHeight="1">
      <c r="A73" s="111" t="s">
        <v>129</v>
      </c>
      <c r="B73" s="91">
        <f>SUMIFS('ReEDs Generation Data'!G$729:G$1448,'ReEDs Generation Data'!$E$729:$E$1448,Calculations!$A73)</f>
        <v>0.11061820324292584</v>
      </c>
      <c r="C73" s="91">
        <f>SUMIFS('ReEDs Generation Data'!H$729:H$1448,'ReEDs Generation Data'!$E$729:$E$1448,Calculations!$A73)</f>
        <v>0.11263625309265224</v>
      </c>
      <c r="D73" s="91">
        <f>SUMIFS('ReEDs Generation Data'!I$729:I$1448,'ReEDs Generation Data'!$E$729:$E$1448,Calculations!$A73)</f>
        <v>9.4963958156702555E-2</v>
      </c>
      <c r="E73" s="91">
        <f>SUMIFS('ReEDs Generation Data'!J$729:J$1448,'ReEDs Generation Data'!$E$729:$E$1448,Calculations!$A73)</f>
        <v>8.2085055719219563E-2</v>
      </c>
      <c r="F73" s="91">
        <f>SUMIFS('ReEDs Generation Data'!K$729:K$1448,'ReEDs Generation Data'!$E$729:$E$1448,Calculations!$A73)</f>
        <v>6.8365972005567377E-2</v>
      </c>
      <c r="G73" s="91">
        <f>SUMIFS('ReEDs Generation Data'!L$729:L$1448,'ReEDs Generation Data'!$E$729:$E$1448,Calculations!$A73)</f>
        <v>5.8576014090786825E-2</v>
      </c>
      <c r="H73" s="91">
        <f>SUMIFS('ReEDs Generation Data'!M$729:M$1448,'ReEDs Generation Data'!$E$729:$E$1448,Calculations!$A73)</f>
        <v>5.9717162578464399E-2</v>
      </c>
      <c r="I73" s="91">
        <f>SUMIFS('ReEDs Generation Data'!N$729:N$1448,'ReEDs Generation Data'!$E$729:$E$1448,Calculations!$A73)</f>
        <v>6.0903657036999709E-2</v>
      </c>
      <c r="J73" s="91">
        <f>SUMIFS('ReEDs Generation Data'!O$729:O$1448,'ReEDs Generation Data'!$E$729:$E$1448,Calculations!$A73)</f>
        <v>6.0789543123987121E-2</v>
      </c>
      <c r="K73" s="91">
        <f>SUMIFS('ReEDs Generation Data'!P$729:P$1448,'ReEDs Generation Data'!$E$729:$E$1448,Calculations!$A73)</f>
        <v>6.0675856036961164E-2</v>
      </c>
      <c r="L73" s="91">
        <f>SUMIFS('ReEDs Generation Data'!Q$729:Q$1448,'ReEDs Generation Data'!$E$729:$E$1448,Calculations!$A73)</f>
        <v>6.2602742939162653E-2</v>
      </c>
      <c r="M73" s="91">
        <f>SUMIFS('ReEDs Generation Data'!R$729:R$1448,'ReEDs Generation Data'!$E$729:$E$1448,Calculations!$A73)</f>
        <v>6.4656028421239159E-2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Connecticut</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3.9253490627554642E-2</v>
      </c>
      <c r="D39">
        <f>SUMPRODUCT(P$57:P$106,$B$57:$B$106)</f>
        <v>5.7810447946210278E-2</v>
      </c>
      <c r="E39">
        <f>SUMPRODUCT(AB$57:AB$106,$B$57:$B$106)</f>
        <v>4.3972062824017444E-2</v>
      </c>
      <c r="F39">
        <f>SUMPRODUCT(AN$57:AN$106,$B$57:$B$106)</f>
        <v>3.8593861819434673E-2</v>
      </c>
      <c r="G39">
        <f>SUMPRODUCT(AZ$57:AZ$106,$B$57:$B$106)</f>
        <v>3.5175544664333619E-2</v>
      </c>
      <c r="H39">
        <f>SUMPRODUCT(BL$57:BL$106,$B$57:$B$106)</f>
        <v>2.9020674898065712E-2</v>
      </c>
      <c r="I39">
        <f>SUMPRODUCT(BX$57:BX$106,$B$57:$B$106)</f>
        <v>2.8722383310273304E-2</v>
      </c>
      <c r="J39">
        <f>SUMPRODUCT(CJ$57:CJ$106,$B$57:$B$106)</f>
        <v>2.9240203976763871E-2</v>
      </c>
      <c r="K39">
        <f>SUMPRODUCT(CV$57:CV$106,$B$57:$B$106)</f>
        <v>2.8831479467273484E-2</v>
      </c>
      <c r="L39" s="156">
        <f>K39</f>
        <v>2.8831479467273484E-2</v>
      </c>
      <c r="M39" s="156">
        <f t="shared" ref="M39:AE50" si="53">L39</f>
        <v>2.8831479467273484E-2</v>
      </c>
      <c r="N39" s="156">
        <f t="shared" si="53"/>
        <v>2.8831479467273484E-2</v>
      </c>
      <c r="O39" s="156">
        <f t="shared" si="53"/>
        <v>2.8831479467273484E-2</v>
      </c>
      <c r="P39" s="156">
        <f t="shared" si="53"/>
        <v>2.8831479467273484E-2</v>
      </c>
      <c r="Q39" s="156">
        <f t="shared" si="53"/>
        <v>2.8831479467273484E-2</v>
      </c>
      <c r="R39" s="156">
        <f t="shared" si="53"/>
        <v>2.8831479467273484E-2</v>
      </c>
      <c r="S39" s="156">
        <f t="shared" si="53"/>
        <v>2.8831479467273484E-2</v>
      </c>
      <c r="T39" s="156">
        <f t="shared" si="53"/>
        <v>2.8831479467273484E-2</v>
      </c>
      <c r="U39" s="156">
        <f t="shared" si="53"/>
        <v>2.8831479467273484E-2</v>
      </c>
      <c r="V39" s="156">
        <f t="shared" si="53"/>
        <v>2.8831479467273484E-2</v>
      </c>
      <c r="W39" s="156">
        <f t="shared" si="53"/>
        <v>2.8831479467273484E-2</v>
      </c>
      <c r="X39" s="156">
        <f t="shared" si="53"/>
        <v>2.8831479467273484E-2</v>
      </c>
      <c r="Y39" s="156">
        <f t="shared" si="53"/>
        <v>2.8831479467273484E-2</v>
      </c>
      <c r="Z39" s="156">
        <f t="shared" si="53"/>
        <v>2.8831479467273484E-2</v>
      </c>
      <c r="AA39" s="156">
        <f t="shared" si="53"/>
        <v>2.8831479467273484E-2</v>
      </c>
      <c r="AB39" s="156">
        <f t="shared" si="53"/>
        <v>2.8831479467273484E-2</v>
      </c>
      <c r="AC39" s="156">
        <f t="shared" si="53"/>
        <v>2.8831479467273484E-2</v>
      </c>
      <c r="AD39" s="156">
        <f t="shared" si="53"/>
        <v>2.8831479467273484E-2</v>
      </c>
      <c r="AE39" s="156">
        <f t="shared" si="53"/>
        <v>2.8831479467273484E-2</v>
      </c>
    </row>
    <row r="40" spans="1:32">
      <c r="B40" s="2" t="s">
        <v>98</v>
      </c>
      <c r="C40">
        <f>SUMPRODUCT(E57:E106,$B$57:$B$106)</f>
        <v>2.9145747901944893E-3</v>
      </c>
      <c r="D40">
        <f>SUMPRODUCT(Q$57:Q$106,$B$57:$B$106)</f>
        <v>2.5217381866360876E-3</v>
      </c>
      <c r="E40">
        <f>SUMPRODUCT(AC$57:AC$106,$B$57:$B$106)</f>
        <v>2.3124798257551137E-3</v>
      </c>
      <c r="F40">
        <f>SUMPRODUCT(AO$57:AO$106,$B$57:$B$106)</f>
        <v>2.7593699450216831E-3</v>
      </c>
      <c r="G40">
        <f>SUMPRODUCT(BA$57:BA$106,$B$57:$B$106)</f>
        <v>2.8085730061233544E-3</v>
      </c>
      <c r="H40">
        <f>SUMPRODUCT(BM$57:BM$106,$B$57:$B$106)</f>
        <v>3.4425288199180287E-3</v>
      </c>
      <c r="I40">
        <f>SUMPRODUCT(BY$57:BY$106,$B$57:$B$106)</f>
        <v>5.2346425893716345E-4</v>
      </c>
      <c r="J40">
        <f>SUMPRODUCT(CK$57:CK$106,$B$57:$B$106)</f>
        <v>4.9126329713856064E-4</v>
      </c>
      <c r="K40">
        <f>SUMPRODUCT(CW$57:CW$106,$B$57:$B$106)</f>
        <v>3.6769541986358793E-4</v>
      </c>
      <c r="L40" s="156">
        <f t="shared" ref="L40:AA50" si="54">K40</f>
        <v>3.6769541986358793E-4</v>
      </c>
      <c r="M40" s="156">
        <f t="shared" si="54"/>
        <v>3.6769541986358793E-4</v>
      </c>
      <c r="N40" s="156">
        <f t="shared" si="54"/>
        <v>3.6769541986358793E-4</v>
      </c>
      <c r="O40" s="156">
        <f t="shared" si="54"/>
        <v>3.6769541986358793E-4</v>
      </c>
      <c r="P40" s="156">
        <f t="shared" si="54"/>
        <v>3.6769541986358793E-4</v>
      </c>
      <c r="Q40" s="156">
        <f t="shared" si="54"/>
        <v>3.6769541986358793E-4</v>
      </c>
      <c r="R40" s="156">
        <f t="shared" si="54"/>
        <v>3.6769541986358793E-4</v>
      </c>
      <c r="S40" s="156">
        <f t="shared" si="54"/>
        <v>3.6769541986358793E-4</v>
      </c>
      <c r="T40" s="156">
        <f t="shared" si="54"/>
        <v>3.6769541986358793E-4</v>
      </c>
      <c r="U40" s="156">
        <f t="shared" si="54"/>
        <v>3.6769541986358793E-4</v>
      </c>
      <c r="V40" s="156">
        <f t="shared" si="54"/>
        <v>3.6769541986358793E-4</v>
      </c>
      <c r="W40" s="156">
        <f t="shared" si="54"/>
        <v>3.6769541986358793E-4</v>
      </c>
      <c r="X40" s="156">
        <f t="shared" si="54"/>
        <v>3.6769541986358793E-4</v>
      </c>
      <c r="Y40" s="156">
        <f t="shared" si="54"/>
        <v>3.6769541986358793E-4</v>
      </c>
      <c r="Z40" s="156">
        <f t="shared" si="54"/>
        <v>3.6769541986358793E-4</v>
      </c>
      <c r="AA40" s="156">
        <f t="shared" si="54"/>
        <v>3.6769541986358793E-4</v>
      </c>
      <c r="AB40" s="156">
        <f t="shared" si="53"/>
        <v>3.6769541986358793E-4</v>
      </c>
      <c r="AC40" s="156">
        <f t="shared" si="53"/>
        <v>3.6769541986358793E-4</v>
      </c>
      <c r="AD40" s="156">
        <f t="shared" si="53"/>
        <v>3.6769541986358793E-4</v>
      </c>
      <c r="AE40" s="156">
        <f t="shared" si="53"/>
        <v>3.6769541986358793E-4</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9.2878208895082026E-2</v>
      </c>
      <c r="D42">
        <f>SUMPRODUCT(S$57:S$106,$B$57:$B$106)</f>
        <v>0.10048060590280983</v>
      </c>
      <c r="E42">
        <f>SUMPRODUCT(AE$57:AE$106,$B$57:$B$106)</f>
        <v>9.7728118170740355E-2</v>
      </c>
      <c r="F42">
        <f>SUMPRODUCT(AQ$57:AQ$106,$B$57:$B$106)</f>
        <v>9.5523957216664859E-2</v>
      </c>
      <c r="G42">
        <f>SUMPRODUCT(BC$57:BC$106,$B$57:$B$106)</f>
        <v>9.0707563991034662E-2</v>
      </c>
      <c r="H42">
        <f>SUMPRODUCT(BO$57:BO$106,$B$57:$B$106)</f>
        <v>8.4780453738464698E-2</v>
      </c>
      <c r="I42">
        <f>SUMPRODUCT(CA$57:CA$106,$B$57:$B$106)</f>
        <v>8.4281979291656706E-2</v>
      </c>
      <c r="J42">
        <f>SUMPRODUCT(CM$57:CM$106,$B$57:$B$106)</f>
        <v>8.3312632505280884E-2</v>
      </c>
      <c r="K42">
        <f>SUMPRODUCT(CY$57:CY$106,$B$57:$B$106)</f>
        <v>7.9873721400391562E-2</v>
      </c>
      <c r="L42" s="156">
        <f t="shared" si="54"/>
        <v>7.9873721400391562E-2</v>
      </c>
      <c r="M42" s="156">
        <f t="shared" si="53"/>
        <v>7.9873721400391562E-2</v>
      </c>
      <c r="N42" s="156">
        <f t="shared" si="53"/>
        <v>7.9873721400391562E-2</v>
      </c>
      <c r="O42" s="156">
        <f t="shared" si="53"/>
        <v>7.9873721400391562E-2</v>
      </c>
      <c r="P42" s="156">
        <f t="shared" si="53"/>
        <v>7.9873721400391562E-2</v>
      </c>
      <c r="Q42" s="156">
        <f t="shared" si="53"/>
        <v>7.9873721400391562E-2</v>
      </c>
      <c r="R42" s="156">
        <f t="shared" si="53"/>
        <v>7.9873721400391562E-2</v>
      </c>
      <c r="S42" s="156">
        <f t="shared" si="53"/>
        <v>7.9873721400391562E-2</v>
      </c>
      <c r="T42" s="156">
        <f t="shared" si="53"/>
        <v>7.9873721400391562E-2</v>
      </c>
      <c r="U42" s="156">
        <f t="shared" si="53"/>
        <v>7.9873721400391562E-2</v>
      </c>
      <c r="V42" s="156">
        <f t="shared" si="53"/>
        <v>7.9873721400391562E-2</v>
      </c>
      <c r="W42" s="156">
        <f t="shared" si="53"/>
        <v>7.9873721400391562E-2</v>
      </c>
      <c r="X42" s="156">
        <f t="shared" si="53"/>
        <v>7.9873721400391562E-2</v>
      </c>
      <c r="Y42" s="156">
        <f t="shared" si="53"/>
        <v>7.9873721400391562E-2</v>
      </c>
      <c r="Z42" s="156">
        <f t="shared" si="53"/>
        <v>7.9873721400391562E-2</v>
      </c>
      <c r="AA42" s="156">
        <f t="shared" si="53"/>
        <v>7.9873721400391562E-2</v>
      </c>
      <c r="AB42" s="156">
        <f t="shared" si="53"/>
        <v>7.9873721400391562E-2</v>
      </c>
      <c r="AC42" s="156">
        <f t="shared" si="53"/>
        <v>7.9873721400391562E-2</v>
      </c>
      <c r="AD42" s="156">
        <f t="shared" si="53"/>
        <v>7.9873721400391562E-2</v>
      </c>
      <c r="AE42" s="156">
        <f t="shared" si="53"/>
        <v>7.9873721400391562E-2</v>
      </c>
    </row>
    <row r="43" spans="1:32">
      <c r="B43" s="2" t="s">
        <v>346</v>
      </c>
      <c r="C43">
        <f>SUMPRODUCT(H57:H106,$B$57:$B$106)</f>
        <v>0.65026669170329987</v>
      </c>
      <c r="D43">
        <f>SUMPRODUCT(T$57:T$106,$B$57:$B$106)</f>
        <v>0.50992052202420224</v>
      </c>
      <c r="E43">
        <f>SUMPRODUCT(AF$57:AF$106,$B$57:$B$106)</f>
        <v>0.43362945588484275</v>
      </c>
      <c r="F43">
        <f>SUMPRODUCT(AR$57:AR$106,$B$57:$B$106)</f>
        <v>0.37320682013099049</v>
      </c>
      <c r="G43">
        <f>SUMPRODUCT(BD$57:BD$106,$B$57:$B$106)</f>
        <v>0.32999188107955146</v>
      </c>
      <c r="H43">
        <f>SUMPRODUCT(BP$57:BP$106,$B$57:$B$106)</f>
        <v>0.28310211996786405</v>
      </c>
      <c r="I43">
        <f>SUMPRODUCT(CB$57:CB$106,$B$57:$B$106)</f>
        <v>0.25624260555196954</v>
      </c>
      <c r="J43">
        <f>SUMPRODUCT(CN$57:CN$106,$B$57:$B$106)</f>
        <v>0.23538139980008693</v>
      </c>
      <c r="K43">
        <f>SUMPRODUCT(CZ$57:CZ$106,$B$57:$B$106)</f>
        <v>0.16988088830871401</v>
      </c>
      <c r="L43" s="156">
        <f t="shared" si="54"/>
        <v>0.16988088830871401</v>
      </c>
      <c r="M43" s="156">
        <f t="shared" si="53"/>
        <v>0.16988088830871401</v>
      </c>
      <c r="N43" s="156">
        <f t="shared" si="53"/>
        <v>0.16988088830871401</v>
      </c>
      <c r="O43" s="156">
        <f t="shared" si="53"/>
        <v>0.16988088830871401</v>
      </c>
      <c r="P43" s="156">
        <f t="shared" si="53"/>
        <v>0.16988088830871401</v>
      </c>
      <c r="Q43" s="156">
        <f t="shared" si="53"/>
        <v>0.16988088830871401</v>
      </c>
      <c r="R43" s="156">
        <f t="shared" si="53"/>
        <v>0.16988088830871401</v>
      </c>
      <c r="S43" s="156">
        <f t="shared" si="53"/>
        <v>0.16988088830871401</v>
      </c>
      <c r="T43" s="156">
        <f t="shared" si="53"/>
        <v>0.16988088830871401</v>
      </c>
      <c r="U43" s="156">
        <f t="shared" si="53"/>
        <v>0.16988088830871401</v>
      </c>
      <c r="V43" s="156">
        <f t="shared" si="53"/>
        <v>0.16988088830871401</v>
      </c>
      <c r="W43" s="156">
        <f t="shared" si="53"/>
        <v>0.16988088830871401</v>
      </c>
      <c r="X43" s="156">
        <f t="shared" si="53"/>
        <v>0.16988088830871401</v>
      </c>
      <c r="Y43" s="156">
        <f t="shared" si="53"/>
        <v>0.16988088830871401</v>
      </c>
      <c r="Z43" s="156">
        <f t="shared" si="53"/>
        <v>0.16988088830871401</v>
      </c>
      <c r="AA43" s="156">
        <f t="shared" si="53"/>
        <v>0.16988088830871401</v>
      </c>
      <c r="AB43" s="156">
        <f t="shared" si="53"/>
        <v>0.16988088830871401</v>
      </c>
      <c r="AC43" s="156">
        <f t="shared" si="53"/>
        <v>0.16988088830871401</v>
      </c>
      <c r="AD43" s="156">
        <f t="shared" si="53"/>
        <v>0.16988088830871401</v>
      </c>
      <c r="AE43" s="156">
        <f t="shared" si="53"/>
        <v>0.16988088830871401</v>
      </c>
    </row>
    <row r="44" spans="1:32">
      <c r="B44" s="2" t="s">
        <v>99</v>
      </c>
      <c r="C44">
        <f>SUMPRODUCT(I57:I106,$B$57:$B$106)</f>
        <v>7.3209156950830689E-2</v>
      </c>
      <c r="D44">
        <f>SUMPRODUCT(U$57:U$106,$B$57:$B$106)</f>
        <v>7.2850547807221555E-2</v>
      </c>
      <c r="E44">
        <f>SUMPRODUCT(AG$57:AG$106,$B$57:$B$106)</f>
        <v>7.1317584602437256E-2</v>
      </c>
      <c r="F44">
        <f>SUMPRODUCT(AS$57:AS$106,$B$57:$B$106)</f>
        <v>6.8456291673727271E-2</v>
      </c>
      <c r="G44">
        <f>SUMPRODUCT(BE$57:BE$106,$B$57:$B$106)</f>
        <v>6.6286138604414152E-2</v>
      </c>
      <c r="H44">
        <f>SUMPRODUCT(BQ$57:BQ$106,$B$57:$B$106)</f>
        <v>6.4231361322470606E-2</v>
      </c>
      <c r="I44">
        <f>SUMPRODUCT(CC$57:CC$106,$B$57:$B$106)</f>
        <v>6.3793700497063441E-2</v>
      </c>
      <c r="J44">
        <f>SUMPRODUCT(CO$57:CO$106,$B$57:$B$106)</f>
        <v>6.2264258597734913E-2</v>
      </c>
      <c r="K44">
        <f>SUMPRODUCT(DA$57:DA$106,$B$57:$B$106)</f>
        <v>5.9444226944160142E-2</v>
      </c>
      <c r="L44" s="156">
        <f t="shared" si="54"/>
        <v>5.9444226944160142E-2</v>
      </c>
      <c r="M44" s="156">
        <f t="shared" si="53"/>
        <v>5.9444226944160142E-2</v>
      </c>
      <c r="N44" s="156">
        <f t="shared" si="53"/>
        <v>5.9444226944160142E-2</v>
      </c>
      <c r="O44" s="156">
        <f t="shared" si="53"/>
        <v>5.9444226944160142E-2</v>
      </c>
      <c r="P44" s="156">
        <f t="shared" si="53"/>
        <v>5.9444226944160142E-2</v>
      </c>
      <c r="Q44" s="156">
        <f t="shared" si="53"/>
        <v>5.9444226944160142E-2</v>
      </c>
      <c r="R44" s="156">
        <f t="shared" si="53"/>
        <v>5.9444226944160142E-2</v>
      </c>
      <c r="S44" s="156">
        <f t="shared" si="53"/>
        <v>5.9444226944160142E-2</v>
      </c>
      <c r="T44" s="156">
        <f t="shared" si="53"/>
        <v>5.9444226944160142E-2</v>
      </c>
      <c r="U44" s="156">
        <f t="shared" si="53"/>
        <v>5.9444226944160142E-2</v>
      </c>
      <c r="V44" s="156">
        <f t="shared" si="53"/>
        <v>5.9444226944160142E-2</v>
      </c>
      <c r="W44" s="156">
        <f t="shared" si="53"/>
        <v>5.9444226944160142E-2</v>
      </c>
      <c r="X44" s="156">
        <f t="shared" si="53"/>
        <v>5.9444226944160142E-2</v>
      </c>
      <c r="Y44" s="156">
        <f t="shared" si="53"/>
        <v>5.9444226944160142E-2</v>
      </c>
      <c r="Z44" s="156">
        <f t="shared" si="53"/>
        <v>5.9444226944160142E-2</v>
      </c>
      <c r="AA44" s="156">
        <f t="shared" si="53"/>
        <v>5.9444226944160142E-2</v>
      </c>
      <c r="AB44" s="156">
        <f t="shared" si="53"/>
        <v>5.9444226944160142E-2</v>
      </c>
      <c r="AC44" s="156">
        <f t="shared" si="53"/>
        <v>5.9444226944160142E-2</v>
      </c>
      <c r="AD44" s="156">
        <f t="shared" si="53"/>
        <v>5.9444226944160142E-2</v>
      </c>
      <c r="AE44" s="156">
        <f t="shared" si="53"/>
        <v>5.9444226944160142E-2</v>
      </c>
    </row>
    <row r="45" spans="1:32">
      <c r="B45" s="2" t="s">
        <v>109</v>
      </c>
      <c r="C45">
        <f>SUMPRODUCT(J57:J106,$B$57:$B$106)</f>
        <v>6.815759277237916E-3</v>
      </c>
      <c r="D45">
        <f>SUMPRODUCT(V$57:V$106,$B$57:$B$106)</f>
        <v>4.4479720765976359E-2</v>
      </c>
      <c r="E45">
        <f>SUMPRODUCT(AH$57:AH$106,$B$57:$B$106)</f>
        <v>0.18933877886226341</v>
      </c>
      <c r="F45">
        <f>SUMPRODUCT(AT$57:AT$106,$B$57:$B$106)</f>
        <v>0.2714587285611374</v>
      </c>
      <c r="G45">
        <f>SUMPRODUCT(BF$57:BF$106,$B$57:$B$106)</f>
        <v>0.33536207484782049</v>
      </c>
      <c r="H45">
        <f>SUMPRODUCT(BR$57:BR$106,$B$57:$B$106)</f>
        <v>0.409114676730858</v>
      </c>
      <c r="I45">
        <f>SUMPRODUCT(CD$57:CD$106,$B$57:$B$106)</f>
        <v>0.44008853581780927</v>
      </c>
      <c r="J45">
        <f>SUMPRODUCT(CP$57:CP$106,$B$57:$B$106)</f>
        <v>0.44650417122565839</v>
      </c>
      <c r="K45">
        <f>SUMPRODUCT(DB$57:DB$106,$B$57:$B$106)</f>
        <v>0.50833917346117341</v>
      </c>
      <c r="L45" s="156">
        <f t="shared" si="54"/>
        <v>0.50833917346117341</v>
      </c>
      <c r="M45" s="156">
        <f t="shared" si="53"/>
        <v>0.50833917346117341</v>
      </c>
      <c r="N45" s="156">
        <f t="shared" si="53"/>
        <v>0.50833917346117341</v>
      </c>
      <c r="O45" s="156">
        <f t="shared" si="53"/>
        <v>0.50833917346117341</v>
      </c>
      <c r="P45" s="156">
        <f t="shared" si="53"/>
        <v>0.50833917346117341</v>
      </c>
      <c r="Q45" s="156">
        <f t="shared" si="53"/>
        <v>0.50833917346117341</v>
      </c>
      <c r="R45" s="156">
        <f t="shared" si="53"/>
        <v>0.50833917346117341</v>
      </c>
      <c r="S45" s="156">
        <f t="shared" si="53"/>
        <v>0.50833917346117341</v>
      </c>
      <c r="T45" s="156">
        <f t="shared" si="53"/>
        <v>0.50833917346117341</v>
      </c>
      <c r="U45" s="156">
        <f t="shared" si="53"/>
        <v>0.50833917346117341</v>
      </c>
      <c r="V45" s="156">
        <f t="shared" si="53"/>
        <v>0.50833917346117341</v>
      </c>
      <c r="W45" s="156">
        <f t="shared" si="53"/>
        <v>0.50833917346117341</v>
      </c>
      <c r="X45" s="156">
        <f t="shared" si="53"/>
        <v>0.50833917346117341</v>
      </c>
      <c r="Y45" s="156">
        <f t="shared" si="53"/>
        <v>0.50833917346117341</v>
      </c>
      <c r="Z45" s="156">
        <f t="shared" si="53"/>
        <v>0.50833917346117341</v>
      </c>
      <c r="AA45" s="156">
        <f t="shared" si="53"/>
        <v>0.50833917346117341</v>
      </c>
      <c r="AB45" s="156">
        <f t="shared" si="53"/>
        <v>0.50833917346117341</v>
      </c>
      <c r="AC45" s="156">
        <f t="shared" si="53"/>
        <v>0.50833917346117341</v>
      </c>
      <c r="AD45" s="156">
        <f t="shared" si="53"/>
        <v>0.50833917346117341</v>
      </c>
      <c r="AE45" s="156">
        <f t="shared" si="53"/>
        <v>0.50833917346117341</v>
      </c>
    </row>
    <row r="46" spans="1:32">
      <c r="B46" s="2" t="s">
        <v>106</v>
      </c>
      <c r="C46">
        <f>SUMPRODUCT(K57:K106,$B$57:$B$106)</f>
        <v>4.1865661304300868E-2</v>
      </c>
      <c r="D46">
        <f>SUMPRODUCT(W$57:W$106,$B$57:$B$106)</f>
        <v>6.7894899098307468E-2</v>
      </c>
      <c r="E46">
        <f>SUMPRODUCT(AI$57:AI$106,$B$57:$B$106)</f>
        <v>4.3399649891983451E-2</v>
      </c>
      <c r="F46">
        <f>SUMPRODUCT(AU$57:AU$106,$B$57:$B$106)</f>
        <v>3.9798530443730801E-2</v>
      </c>
      <c r="G46">
        <f>SUMPRODUCT(BG$57:BG$106,$B$57:$B$106)</f>
        <v>3.622198569743125E-2</v>
      </c>
      <c r="H46">
        <f>SUMPRODUCT(BS$57:BS$106,$B$57:$B$106)</f>
        <v>3.0460301008782203E-2</v>
      </c>
      <c r="I46">
        <f>SUMPRODUCT(CE$57:CE$106,$B$57:$B$106)</f>
        <v>3.0559104199150589E-2</v>
      </c>
      <c r="J46">
        <f>SUMPRODUCT(CQ$57:CQ$106,$B$57:$B$106)</f>
        <v>3.0273968350006279E-2</v>
      </c>
      <c r="K46">
        <f>SUMPRODUCT(DC$57:DC$106,$B$57:$B$106)</f>
        <v>2.4870226584037865E-2</v>
      </c>
      <c r="L46" s="156">
        <f t="shared" si="54"/>
        <v>2.4870226584037865E-2</v>
      </c>
      <c r="M46" s="156">
        <f t="shared" si="53"/>
        <v>2.4870226584037865E-2</v>
      </c>
      <c r="N46" s="156">
        <f t="shared" si="53"/>
        <v>2.4870226584037865E-2</v>
      </c>
      <c r="O46" s="156">
        <f t="shared" si="53"/>
        <v>2.4870226584037865E-2</v>
      </c>
      <c r="P46" s="156">
        <f t="shared" si="53"/>
        <v>2.4870226584037865E-2</v>
      </c>
      <c r="Q46" s="156">
        <f t="shared" si="53"/>
        <v>2.4870226584037865E-2</v>
      </c>
      <c r="R46" s="156">
        <f t="shared" si="53"/>
        <v>2.4870226584037865E-2</v>
      </c>
      <c r="S46" s="156">
        <f t="shared" si="53"/>
        <v>2.4870226584037865E-2</v>
      </c>
      <c r="T46" s="156">
        <f t="shared" si="53"/>
        <v>2.4870226584037865E-2</v>
      </c>
      <c r="U46" s="156">
        <f t="shared" si="53"/>
        <v>2.4870226584037865E-2</v>
      </c>
      <c r="V46" s="156">
        <f t="shared" si="53"/>
        <v>2.4870226584037865E-2</v>
      </c>
      <c r="W46" s="156">
        <f t="shared" si="53"/>
        <v>2.4870226584037865E-2</v>
      </c>
      <c r="X46" s="156">
        <f t="shared" si="53"/>
        <v>2.4870226584037865E-2</v>
      </c>
      <c r="Y46" s="156">
        <f t="shared" si="53"/>
        <v>2.4870226584037865E-2</v>
      </c>
      <c r="Z46" s="156">
        <f t="shared" si="53"/>
        <v>2.4870226584037865E-2</v>
      </c>
      <c r="AA46" s="156">
        <f t="shared" si="53"/>
        <v>2.4870226584037865E-2</v>
      </c>
      <c r="AB46" s="156">
        <f t="shared" si="53"/>
        <v>2.4870226584037865E-2</v>
      </c>
      <c r="AC46" s="156">
        <f t="shared" si="53"/>
        <v>2.4870226584037865E-2</v>
      </c>
      <c r="AD46" s="156">
        <f t="shared" si="53"/>
        <v>2.4870226584037865E-2</v>
      </c>
      <c r="AE46" s="156">
        <f t="shared" si="53"/>
        <v>2.4870226584037865E-2</v>
      </c>
    </row>
    <row r="47" spans="1:32">
      <c r="B47" s="2" t="s">
        <v>100</v>
      </c>
      <c r="C47">
        <f>SUMPRODUCT(L57:L106,$B$57:$B$106)</f>
        <v>2.2770714653930425E-2</v>
      </c>
      <c r="D47">
        <f>SUMPRODUCT(X$57:X$106,$B$57:$B$106)</f>
        <v>2.8364073211784614E-2</v>
      </c>
      <c r="E47">
        <f>SUMPRODUCT(AJ$57:AJ$106,$B$57:$B$106)</f>
        <v>3.4295490243920805E-2</v>
      </c>
      <c r="F47">
        <f>SUMPRODUCT(AV$57:AV$106,$B$57:$B$106)</f>
        <v>4.0437300322273662E-2</v>
      </c>
      <c r="G47">
        <f>SUMPRODUCT(BH$57:BH$106,$B$57:$B$106)</f>
        <v>3.8883185980135522E-2</v>
      </c>
      <c r="H47">
        <f>SUMPRODUCT(BT$57:BT$106,$B$57:$B$106)</f>
        <v>4.0136245527533025E-2</v>
      </c>
      <c r="I47">
        <f>SUMPRODUCT(CF$57:CF$106,$B$57:$B$106)</f>
        <v>3.9973805613316642E-2</v>
      </c>
      <c r="J47">
        <f>SUMPRODUCT(CR$57:CR$106,$B$57:$B$106)</f>
        <v>4.8226297752474084E-2</v>
      </c>
      <c r="K47">
        <f>SUMPRODUCT(DD$57:DD$106,$B$57:$B$106)</f>
        <v>5.6126797682231673E-2</v>
      </c>
      <c r="L47" s="156">
        <f t="shared" si="54"/>
        <v>5.6126797682231673E-2</v>
      </c>
      <c r="M47" s="156">
        <f t="shared" si="53"/>
        <v>5.6126797682231673E-2</v>
      </c>
      <c r="N47" s="156">
        <f t="shared" si="53"/>
        <v>5.6126797682231673E-2</v>
      </c>
      <c r="O47" s="156">
        <f t="shared" si="53"/>
        <v>5.6126797682231673E-2</v>
      </c>
      <c r="P47" s="156">
        <f t="shared" si="53"/>
        <v>5.6126797682231673E-2</v>
      </c>
      <c r="Q47" s="156">
        <f t="shared" si="53"/>
        <v>5.6126797682231673E-2</v>
      </c>
      <c r="R47" s="156">
        <f t="shared" si="53"/>
        <v>5.6126797682231673E-2</v>
      </c>
      <c r="S47" s="156">
        <f t="shared" si="53"/>
        <v>5.6126797682231673E-2</v>
      </c>
      <c r="T47" s="156">
        <f t="shared" si="53"/>
        <v>5.6126797682231673E-2</v>
      </c>
      <c r="U47" s="156">
        <f t="shared" si="53"/>
        <v>5.6126797682231673E-2</v>
      </c>
      <c r="V47" s="156">
        <f t="shared" si="53"/>
        <v>5.6126797682231673E-2</v>
      </c>
      <c r="W47" s="156">
        <f t="shared" si="53"/>
        <v>5.6126797682231673E-2</v>
      </c>
      <c r="X47" s="156">
        <f t="shared" si="53"/>
        <v>5.6126797682231673E-2</v>
      </c>
      <c r="Y47" s="156">
        <f t="shared" si="53"/>
        <v>5.6126797682231673E-2</v>
      </c>
      <c r="Z47" s="156">
        <f t="shared" si="53"/>
        <v>5.6126797682231673E-2</v>
      </c>
      <c r="AA47" s="156">
        <f t="shared" si="53"/>
        <v>5.6126797682231673E-2</v>
      </c>
      <c r="AB47" s="156">
        <f t="shared" si="53"/>
        <v>5.6126797682231673E-2</v>
      </c>
      <c r="AC47" s="156">
        <f t="shared" si="53"/>
        <v>5.6126797682231673E-2</v>
      </c>
      <c r="AD47" s="156">
        <f t="shared" si="53"/>
        <v>5.6126797682231673E-2</v>
      </c>
      <c r="AE47" s="156">
        <f t="shared" si="53"/>
        <v>5.6126797682231673E-2</v>
      </c>
    </row>
    <row r="48" spans="1:32">
      <c r="B48" s="2" t="s">
        <v>102</v>
      </c>
      <c r="C48">
        <f>SUMPRODUCT(N57:N106,$B$57:$B$106)</f>
        <v>7.0025741797569013E-2</v>
      </c>
      <c r="D48">
        <f>SUMPRODUCT(Z$57:Z$106,$B$57:$B$106)</f>
        <v>0.11567744505685154</v>
      </c>
      <c r="E48">
        <f>SUMPRODUCT(AL$57:AL$106,$B$57:$B$106)</f>
        <v>8.400637969403936E-2</v>
      </c>
      <c r="F48">
        <f>SUMPRODUCT(AX$57:AX$106,$B$57:$B$106)</f>
        <v>6.9765139887019115E-2</v>
      </c>
      <c r="G48">
        <f>SUMPRODUCT(BJ$57:BJ$106,$B$57:$B$106)</f>
        <v>6.4563052129155404E-2</v>
      </c>
      <c r="H48">
        <f>SUMPRODUCT(BV$57:BV$106,$B$57:$B$106)</f>
        <v>5.5711637986043602E-2</v>
      </c>
      <c r="I48">
        <f>SUMPRODUCT(CH$57:CH$106,$B$57:$B$106)</f>
        <v>5.5814421459823252E-2</v>
      </c>
      <c r="J48">
        <f>SUMPRODUCT(CT$57:CT$106,$B$57:$B$106)</f>
        <v>6.4305804494855998E-2</v>
      </c>
      <c r="K48">
        <f>SUMPRODUCT(DF$57:DF$106,$B$57:$B$106)</f>
        <v>7.2265790732154181E-2</v>
      </c>
      <c r="L48" s="156">
        <f t="shared" si="54"/>
        <v>7.2265790732154181E-2</v>
      </c>
      <c r="M48" s="156">
        <f t="shared" si="53"/>
        <v>7.2265790732154181E-2</v>
      </c>
      <c r="N48" s="156">
        <f t="shared" si="53"/>
        <v>7.2265790732154181E-2</v>
      </c>
      <c r="O48" s="156">
        <f t="shared" si="53"/>
        <v>7.2265790732154181E-2</v>
      </c>
      <c r="P48" s="156">
        <f t="shared" si="53"/>
        <v>7.2265790732154181E-2</v>
      </c>
      <c r="Q48" s="156">
        <f t="shared" si="53"/>
        <v>7.2265790732154181E-2</v>
      </c>
      <c r="R48" s="156">
        <f t="shared" si="53"/>
        <v>7.2265790732154181E-2</v>
      </c>
      <c r="S48" s="156">
        <f t="shared" si="53"/>
        <v>7.2265790732154181E-2</v>
      </c>
      <c r="T48" s="156">
        <f t="shared" si="53"/>
        <v>7.2265790732154181E-2</v>
      </c>
      <c r="U48" s="156">
        <f t="shared" si="53"/>
        <v>7.2265790732154181E-2</v>
      </c>
      <c r="V48" s="156">
        <f t="shared" si="53"/>
        <v>7.2265790732154181E-2</v>
      </c>
      <c r="W48" s="156">
        <f t="shared" si="53"/>
        <v>7.2265790732154181E-2</v>
      </c>
      <c r="X48" s="156">
        <f t="shared" si="53"/>
        <v>7.2265790732154181E-2</v>
      </c>
      <c r="Y48" s="156">
        <f t="shared" si="53"/>
        <v>7.2265790732154181E-2</v>
      </c>
      <c r="Z48" s="156">
        <f t="shared" si="53"/>
        <v>7.2265790732154181E-2</v>
      </c>
      <c r="AA48" s="156">
        <f t="shared" si="53"/>
        <v>7.2265790732154181E-2</v>
      </c>
      <c r="AB48" s="156">
        <f t="shared" si="53"/>
        <v>7.2265790732154181E-2</v>
      </c>
      <c r="AC48" s="156">
        <f t="shared" si="53"/>
        <v>7.2265790732154181E-2</v>
      </c>
      <c r="AD48" s="156">
        <f t="shared" si="53"/>
        <v>7.2265790732154181E-2</v>
      </c>
      <c r="AE48" s="156">
        <f t="shared" si="53"/>
        <v>7.2265790732154181E-2</v>
      </c>
    </row>
    <row r="49" spans="1:110">
      <c r="B49" s="1"/>
    </row>
    <row r="50" spans="1:110">
      <c r="B50" s="1"/>
      <c r="C50" s="160">
        <f>SUM(C39:C48)</f>
        <v>1</v>
      </c>
      <c r="D50" s="160">
        <f>SUM(D39:D48)</f>
        <v>0.99999999999999989</v>
      </c>
      <c r="E50" s="160">
        <f>SUM(E39:E48)</f>
        <v>0.99999999999999989</v>
      </c>
      <c r="F50" s="160">
        <f>SUM(F39:F48)</f>
        <v>1</v>
      </c>
      <c r="G50" s="160">
        <f t="shared" ref="G50:K50" si="55">SUM(G39:G48)</f>
        <v>1</v>
      </c>
      <c r="H50" s="160">
        <f t="shared" si="55"/>
        <v>0.99999999999999989</v>
      </c>
      <c r="I50" s="160">
        <f t="shared" si="55"/>
        <v>0.99999999999999989</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0.41122163606151463</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0.30798111201338169</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0.28079725192510363</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13974993</v>
      </c>
      <c r="D2" s="91">
        <f>C2</f>
        <v>13974993</v>
      </c>
      <c r="E2" s="91">
        <f t="shared" ref="E2:AH2" si="0">D2</f>
        <v>13974993</v>
      </c>
      <c r="F2" s="91">
        <f t="shared" si="0"/>
        <v>13974993</v>
      </c>
      <c r="G2" s="91">
        <f t="shared" si="0"/>
        <v>13974993</v>
      </c>
      <c r="H2" s="91">
        <f t="shared" si="0"/>
        <v>13974993</v>
      </c>
      <c r="I2" s="91">
        <f t="shared" si="0"/>
        <v>13974993</v>
      </c>
      <c r="J2" s="91">
        <f t="shared" si="0"/>
        <v>13974993</v>
      </c>
      <c r="K2" s="91">
        <f t="shared" si="0"/>
        <v>13974993</v>
      </c>
      <c r="L2" s="91">
        <f t="shared" si="0"/>
        <v>13974993</v>
      </c>
      <c r="M2" s="91">
        <f t="shared" si="0"/>
        <v>13974993</v>
      </c>
      <c r="N2" s="91">
        <f t="shared" si="0"/>
        <v>13974993</v>
      </c>
      <c r="O2" s="91">
        <f t="shared" si="0"/>
        <v>13974993</v>
      </c>
      <c r="P2" s="91">
        <f t="shared" si="0"/>
        <v>13974993</v>
      </c>
      <c r="Q2" s="91">
        <f t="shared" si="0"/>
        <v>13974993</v>
      </c>
      <c r="R2" s="91">
        <f t="shared" si="0"/>
        <v>13974993</v>
      </c>
      <c r="S2" s="91">
        <f t="shared" si="0"/>
        <v>13974993</v>
      </c>
      <c r="T2" s="91">
        <f t="shared" si="0"/>
        <v>13974993</v>
      </c>
      <c r="U2" s="91">
        <f t="shared" si="0"/>
        <v>13974993</v>
      </c>
      <c r="V2" s="91">
        <f t="shared" si="0"/>
        <v>13974993</v>
      </c>
      <c r="W2" s="91">
        <f t="shared" si="0"/>
        <v>13974993</v>
      </c>
      <c r="X2" s="91">
        <f t="shared" si="0"/>
        <v>13974993</v>
      </c>
      <c r="Y2" s="91">
        <f t="shared" si="0"/>
        <v>13974993</v>
      </c>
      <c r="Z2" s="91">
        <f t="shared" si="0"/>
        <v>13974993</v>
      </c>
      <c r="AA2" s="91">
        <f t="shared" si="0"/>
        <v>13974993</v>
      </c>
      <c r="AB2" s="91">
        <f t="shared" si="0"/>
        <v>13974993</v>
      </c>
      <c r="AC2" s="91">
        <f t="shared" si="0"/>
        <v>13974993</v>
      </c>
      <c r="AD2" s="91">
        <f t="shared" si="0"/>
        <v>13974993</v>
      </c>
      <c r="AE2" s="91">
        <f t="shared" si="0"/>
        <v>13974993</v>
      </c>
      <c r="AF2" s="91">
        <f t="shared" si="0"/>
        <v>13974993</v>
      </c>
      <c r="AG2" s="91">
        <f t="shared" si="0"/>
        <v>13974993</v>
      </c>
      <c r="AH2" s="91">
        <f t="shared" si="0"/>
        <v>13974993</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13974993</v>
      </c>
      <c r="C2">
        <f>exports!E2*IFERROR(INDEX('state specific adjustments'!$C$4:$AG$5,MATCH(About!$B$2,'state specific adjustments'!$B$4:$B$5,0),MATCH('EIaE-BEE'!C$1,'state specific adjustments'!$C$3:$AG$3,0)),1)</f>
        <v>13974993</v>
      </c>
      <c r="D2">
        <f>exports!F2*IFERROR(INDEX('state specific adjustments'!$C$4:$AG$5,MATCH(About!$B$2,'state specific adjustments'!$B$4:$B$5,0),MATCH('EIaE-BEE'!D$1,'state specific adjustments'!$C$3:$AG$3,0)),1)</f>
        <v>13974993</v>
      </c>
      <c r="E2">
        <f>exports!G2*IFERROR(INDEX('state specific adjustments'!$C$4:$AG$5,MATCH(About!$B$2,'state specific adjustments'!$B$4:$B$5,0),MATCH('EIaE-BEE'!E$1,'state specific adjustments'!$C$3:$AG$3,0)),1)</f>
        <v>13974993</v>
      </c>
      <c r="F2">
        <f>exports!H2*IFERROR(INDEX('state specific adjustments'!$C$4:$AG$5,MATCH(About!$B$2,'state specific adjustments'!$B$4:$B$5,0),MATCH('EIaE-BEE'!F$1,'state specific adjustments'!$C$3:$AG$3,0)),1)</f>
        <v>13974993</v>
      </c>
      <c r="G2">
        <f>exports!I2*IFERROR(INDEX('state specific adjustments'!$C$4:$AG$5,MATCH(About!$B$2,'state specific adjustments'!$B$4:$B$5,0),MATCH('EIaE-BEE'!G$1,'state specific adjustments'!$C$3:$AG$3,0)),1)</f>
        <v>13974993</v>
      </c>
      <c r="H2">
        <f>exports!J2*IFERROR(INDEX('state specific adjustments'!$C$4:$AG$5,MATCH(About!$B$2,'state specific adjustments'!$B$4:$B$5,0),MATCH('EIaE-BEE'!H$1,'state specific adjustments'!$C$3:$AG$3,0)),1)</f>
        <v>13974993</v>
      </c>
      <c r="I2">
        <f>exports!K2*IFERROR(INDEX('state specific adjustments'!$C$4:$AG$5,MATCH(About!$B$2,'state specific adjustments'!$B$4:$B$5,0),MATCH('EIaE-BEE'!I$1,'state specific adjustments'!$C$3:$AG$3,0)),1)</f>
        <v>13974993</v>
      </c>
      <c r="J2">
        <f>exports!L2*IFERROR(INDEX('state specific adjustments'!$C$4:$AG$5,MATCH(About!$B$2,'state specific adjustments'!$B$4:$B$5,0),MATCH('EIaE-BEE'!J$1,'state specific adjustments'!$C$3:$AG$3,0)),1)</f>
        <v>13974993</v>
      </c>
      <c r="K2">
        <f>exports!M2*IFERROR(INDEX('state specific adjustments'!$C$4:$AG$5,MATCH(About!$B$2,'state specific adjustments'!$B$4:$B$5,0),MATCH('EIaE-BEE'!K$1,'state specific adjustments'!$C$3:$AG$3,0)),1)</f>
        <v>13974993</v>
      </c>
      <c r="L2">
        <f>exports!N2*IFERROR(INDEX('state specific adjustments'!$C$4:$AG$5,MATCH(About!$B$2,'state specific adjustments'!$B$4:$B$5,0),MATCH('EIaE-BEE'!L$1,'state specific adjustments'!$C$3:$AG$3,0)),1)</f>
        <v>13974993</v>
      </c>
      <c r="M2">
        <f>exports!O2*IFERROR(INDEX('state specific adjustments'!$C$4:$AG$5,MATCH(About!$B$2,'state specific adjustments'!$B$4:$B$5,0),MATCH('EIaE-BEE'!M$1,'state specific adjustments'!$C$3:$AG$3,0)),1)</f>
        <v>13974993</v>
      </c>
      <c r="N2">
        <f>exports!P2*IFERROR(INDEX('state specific adjustments'!$C$4:$AG$5,MATCH(About!$B$2,'state specific adjustments'!$B$4:$B$5,0),MATCH('EIaE-BEE'!N$1,'state specific adjustments'!$C$3:$AG$3,0)),1)</f>
        <v>13974993</v>
      </c>
      <c r="O2">
        <f>exports!Q2*IFERROR(INDEX('state specific adjustments'!$C$4:$AG$5,MATCH(About!$B$2,'state specific adjustments'!$B$4:$B$5,0),MATCH('EIaE-BEE'!O$1,'state specific adjustments'!$C$3:$AG$3,0)),1)</f>
        <v>13974993</v>
      </c>
      <c r="P2">
        <f>exports!R2*IFERROR(INDEX('state specific adjustments'!$C$4:$AG$5,MATCH(About!$B$2,'state specific adjustments'!$B$4:$B$5,0),MATCH('EIaE-BEE'!P$1,'state specific adjustments'!$C$3:$AG$3,0)),1)</f>
        <v>13974993</v>
      </c>
      <c r="Q2">
        <f>exports!S2*IFERROR(INDEX('state specific adjustments'!$C$4:$AG$5,MATCH(About!$B$2,'state specific adjustments'!$B$4:$B$5,0),MATCH('EIaE-BEE'!Q$1,'state specific adjustments'!$C$3:$AG$3,0)),1)</f>
        <v>13974993</v>
      </c>
      <c r="R2">
        <f>exports!T2*IFERROR(INDEX('state specific adjustments'!$C$4:$AG$5,MATCH(About!$B$2,'state specific adjustments'!$B$4:$B$5,0),MATCH('EIaE-BEE'!R$1,'state specific adjustments'!$C$3:$AG$3,0)),1)</f>
        <v>13974993</v>
      </c>
      <c r="S2">
        <f>exports!U2*IFERROR(INDEX('state specific adjustments'!$C$4:$AG$5,MATCH(About!$B$2,'state specific adjustments'!$B$4:$B$5,0),MATCH('EIaE-BEE'!S$1,'state specific adjustments'!$C$3:$AG$3,0)),1)</f>
        <v>13974993</v>
      </c>
      <c r="T2">
        <f>exports!V2*IFERROR(INDEX('state specific adjustments'!$C$4:$AG$5,MATCH(About!$B$2,'state specific adjustments'!$B$4:$B$5,0),MATCH('EIaE-BEE'!T$1,'state specific adjustments'!$C$3:$AG$3,0)),1)</f>
        <v>13974993</v>
      </c>
      <c r="U2">
        <f>exports!W2*IFERROR(INDEX('state specific adjustments'!$C$4:$AG$5,MATCH(About!$B$2,'state specific adjustments'!$B$4:$B$5,0),MATCH('EIaE-BEE'!U$1,'state specific adjustments'!$C$3:$AG$3,0)),1)</f>
        <v>13974993</v>
      </c>
      <c r="V2">
        <f>exports!X2*IFERROR(INDEX('state specific adjustments'!$C$4:$AG$5,MATCH(About!$B$2,'state specific adjustments'!$B$4:$B$5,0),MATCH('EIaE-BEE'!V$1,'state specific adjustments'!$C$3:$AG$3,0)),1)</f>
        <v>13974993</v>
      </c>
      <c r="W2">
        <f>exports!Y2*IFERROR(INDEX('state specific adjustments'!$C$4:$AG$5,MATCH(About!$B$2,'state specific adjustments'!$B$4:$B$5,0),MATCH('EIaE-BEE'!W$1,'state specific adjustments'!$C$3:$AG$3,0)),1)</f>
        <v>13974993</v>
      </c>
      <c r="X2">
        <f>exports!Z2*IFERROR(INDEX('state specific adjustments'!$C$4:$AG$5,MATCH(About!$B$2,'state specific adjustments'!$B$4:$B$5,0),MATCH('EIaE-BEE'!X$1,'state specific adjustments'!$C$3:$AG$3,0)),1)</f>
        <v>13974993</v>
      </c>
      <c r="Y2">
        <f>exports!AA2*IFERROR(INDEX('state specific adjustments'!$C$4:$AG$5,MATCH(About!$B$2,'state specific adjustments'!$B$4:$B$5,0),MATCH('EIaE-BEE'!Y$1,'state specific adjustments'!$C$3:$AG$3,0)),1)</f>
        <v>13974993</v>
      </c>
      <c r="Z2">
        <f>exports!AB2*IFERROR(INDEX('state specific adjustments'!$C$4:$AG$5,MATCH(About!$B$2,'state specific adjustments'!$B$4:$B$5,0),MATCH('EIaE-BEE'!Z$1,'state specific adjustments'!$C$3:$AG$3,0)),1)</f>
        <v>13974993</v>
      </c>
      <c r="AA2">
        <f>exports!AC2*IFERROR(INDEX('state specific adjustments'!$C$4:$AG$5,MATCH(About!$B$2,'state specific adjustments'!$B$4:$B$5,0),MATCH('EIaE-BEE'!AA$1,'state specific adjustments'!$C$3:$AG$3,0)),1)</f>
        <v>13974993</v>
      </c>
      <c r="AB2">
        <f>exports!AD2*IFERROR(INDEX('state specific adjustments'!$C$4:$AG$5,MATCH(About!$B$2,'state specific adjustments'!$B$4:$B$5,0),MATCH('EIaE-BEE'!AB$1,'state specific adjustments'!$C$3:$AG$3,0)),1)</f>
        <v>13974993</v>
      </c>
      <c r="AC2">
        <f>exports!AE2*IFERROR(INDEX('state specific adjustments'!$C$4:$AG$5,MATCH(About!$B$2,'state specific adjustments'!$B$4:$B$5,0),MATCH('EIaE-BEE'!AC$1,'state specific adjustments'!$C$3:$AG$3,0)),1)</f>
        <v>13974993</v>
      </c>
      <c r="AD2">
        <f>exports!AF2*IFERROR(INDEX('state specific adjustments'!$C$4:$AG$5,MATCH(About!$B$2,'state specific adjustments'!$B$4:$B$5,0),MATCH('EIaE-BEE'!AD$1,'state specific adjustments'!$C$3:$AG$3,0)),1)</f>
        <v>13974993</v>
      </c>
      <c r="AE2">
        <f>exports!AG2*IFERROR(INDEX('state specific adjustments'!$C$4:$AG$5,MATCH(About!$B$2,'state specific adjustments'!$B$4:$B$5,0),MATCH('EIaE-BEE'!AE$1,'state specific adjustments'!$C$3:$AG$3,0)),1)</f>
        <v>13974993</v>
      </c>
      <c r="AF2">
        <f>exports!AH2*IFERROR(INDEX('state specific adjustments'!$C$4:$AG$5,MATCH(About!$B$2,'state specific adjustments'!$B$4:$B$5,0),MATCH('EIaE-BEE'!AF$1,'state specific adjustments'!$C$3:$AG$3,0)),1)</f>
        <v>13974993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5">
        <f>SUMIFS('Table 7_Wholesale prices'!D$18:D$65,'Table 7_Wholesale prices'!$B$18:$B$65,About!$B$2)</f>
        <v>31.164901575966024</v>
      </c>
      <c r="F2" s="195">
        <f>SUMIFS('Table 7_Wholesale prices'!E$18:E$65,'Table 7_Wholesale prices'!$B$18:$B$65,About!$B$2)</f>
        <v>40.945376006721325</v>
      </c>
      <c r="G2" s="195">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5">
        <f>SUMIFS('Table 7_Wholesale prices'!D$18:D$65,'Table 7_Wholesale prices'!$B$18:$B$65,About!$B$2)</f>
        <v>31.164901575966024</v>
      </c>
      <c r="F2" s="195">
        <f>SUMIFS('Table 7_Wholesale prices'!E$18:E$65,'Table 7_Wholesale prices'!$B$18:$B$65,About!$B$2)</f>
        <v>40.945376006721325</v>
      </c>
      <c r="G2" s="195">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2024-06-17T19:05:39Z</dcterms:modified>
</cp:coreProperties>
</file>