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CT\bldgs\SYDEC\"/>
    </mc:Choice>
  </mc:AlternateContent>
  <xr:revisionPtr revIDLastSave="0" documentId="8_{9A36FAEB-657F-446E-913C-C87D878FB84B}"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1"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<sst xmlns="http://schemas.openxmlformats.org/spreadsheetml/2006/main" count="51018" uniqueCount="1393">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</sst>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46</v>
      </c>
      <c r="C1" s="17">
        <v>45330</v>
      </c>
      <c r="D1" s="2"/>
      <c r="E1" s="2"/>
      <c r="F1" s="19" t="s">
        <v>145</v>
      </c>
      <c r="G1" s="19" t="s">
        <v>145</v>
      </c>
    </row>
    <row r="2" spans="1:7" ht="14.25" customHeight="1" x14ac:dyDescent="0.25">
      <c r="A2" s="1"/>
      <c r="B2" s="18" t="str">
        <f>LOOKUP(B1,F2:G51,G2:G51)</f>
        <v>CT</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b">
        <f>IF(A11=About!$B$1,SUM('BDESC-rural-residential'!$AF$8,'BDESC-urban-residential'!$AF$8,'BDESC-commercial'!$AF$8)='REEDS calc'!Q11,"NA")</f>
        <v>1</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CONNECTICUT</v>
      </c>
    </row>
    <row r="3" spans="1:7" x14ac:dyDescent="0.2">
      <c r="A3" s="18" t="s">
        <v>94</v>
      </c>
      <c r="B3" s="18">
        <v>0.59</v>
      </c>
      <c r="C3" s="18">
        <v>0.41</v>
      </c>
      <c r="F3" s="14" t="s">
        <v>12</v>
      </c>
      <c r="G3">
        <f>SUMIFS(B:B,A:A,G2)</f>
        <v>0.88</v>
      </c>
    </row>
    <row r="4" spans="1:7" x14ac:dyDescent="0.2">
      <c r="A4" s="18" t="s">
        <v>95</v>
      </c>
      <c r="B4" s="18">
        <v>0.66</v>
      </c>
      <c r="C4" s="18">
        <v>0.33999999999999903</v>
      </c>
      <c r="F4" s="14" t="s">
        <v>13</v>
      </c>
      <c r="G4">
        <f>SUMIFS(C:C,A:A,G2)</f>
        <v>0.12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52.134245002979135</v>
      </c>
      <c r="C8" s="71">
        <f>INDEX('REEDS calc'!$C$64:$AG$113,MATCH(About!$B$2,'REEDS calc'!$B$64:$B$113,0),MATCH(C$1,'REEDS calc'!$C$63:$AG$63,0))*SUMIFS('res v com'!$E$3:$E$52,'res v com'!$B$3:$B$52,About!$B$2)*SUMIFS('Urban and Rural'!$C$2:$C$53,'Urban and Rural'!$A$2:$A$53,About!$B$1)</f>
        <v>52.134245002979135</v>
      </c>
      <c r="D8" s="71">
        <f>INDEX('REEDS calc'!$C$64:$AG$113,MATCH(About!$B$2,'REEDS calc'!$B$64:$B$113,0),MATCH(D$1,'REEDS calc'!$C$63:$AG$63,0))*SUMIFS('res v com'!$E$3:$E$52,'res v com'!$B$3:$B$52,About!$B$2)*SUMIFS('Urban and Rural'!$C$2:$C$53,'Urban and Rural'!$A$2:$A$53,About!$B$1)</f>
        <v>52.134245002979135</v>
      </c>
      <c r="E8" s="71">
        <f>INDEX('REEDS calc'!$C$64:$AG$113,MATCH(About!$B$2,'REEDS calc'!$B$64:$B$113,0),MATCH(E$1,'REEDS calc'!$C$63:$AG$63,0))*SUMIFS('res v com'!$E$3:$E$52,'res v com'!$B$3:$B$52,About!$B$2)*SUMIFS('Urban and Rural'!$C$2:$C$53,'Urban and Rural'!$A$2:$A$53,About!$B$1)</f>
        <v>58.616908310244135</v>
      </c>
      <c r="F8" s="71">
        <f>INDEX('REEDS calc'!$C$64:$AG$113,MATCH(About!$B$2,'REEDS calc'!$B$64:$B$113,0),MATCH(F$1,'REEDS calc'!$C$63:$AG$63,0))*SUMIFS('res v com'!$E$3:$E$52,'res v com'!$B$3:$B$52,About!$B$2)*SUMIFS('Urban and Rural'!$C$2:$C$53,'Urban and Rural'!$A$2:$A$53,About!$B$1)</f>
        <v>65.099571617509127</v>
      </c>
      <c r="G8" s="71">
        <f>INDEX('REEDS calc'!$C$64:$AG$113,MATCH(About!$B$2,'REEDS calc'!$B$64:$B$113,0),MATCH(G$1,'REEDS calc'!$C$63:$AG$63,0))*SUMIFS('res v com'!$E$3:$E$52,'res v com'!$B$3:$B$52,About!$B$2)*SUMIFS('Urban and Rural'!$C$2:$C$53,'Urban and Rural'!$A$2:$A$53,About!$B$1)</f>
        <v>71.223164134201497</v>
      </c>
      <c r="H8" s="71">
        <f>INDEX('REEDS calc'!$C$64:$AG$113,MATCH(About!$B$2,'REEDS calc'!$B$64:$B$113,0),MATCH(H$1,'REEDS calc'!$C$63:$AG$63,0))*SUMIFS('res v com'!$E$3:$E$52,'res v com'!$B$3:$B$52,About!$B$2)*SUMIFS('Urban and Rural'!$C$2:$C$53,'Urban and Rural'!$A$2:$A$53,About!$B$1)</f>
        <v>77.346756650893866</v>
      </c>
      <c r="I8" s="71">
        <f>INDEX('REEDS calc'!$C$64:$AG$113,MATCH(About!$B$2,'REEDS calc'!$B$64:$B$113,0),MATCH(I$1,'REEDS calc'!$C$63:$AG$63,0))*SUMIFS('res v com'!$E$3:$E$52,'res v com'!$B$3:$B$52,About!$B$2)*SUMIFS('Urban and Rural'!$C$2:$C$53,'Urban and Rural'!$A$2:$A$53,About!$B$1)</f>
        <v>84.007650319419227</v>
      </c>
      <c r="J8" s="71">
        <f>INDEX('REEDS calc'!$C$64:$AG$113,MATCH(About!$B$2,'REEDS calc'!$B$64:$B$113,0),MATCH(J$1,'REEDS calc'!$C$63:$AG$63,0))*SUMIFS('res v com'!$E$3:$E$52,'res v com'!$B$3:$B$52,About!$B$2)*SUMIFS('Urban and Rural'!$C$2:$C$53,'Urban and Rural'!$A$2:$A$53,About!$B$1)</f>
        <v>90.668543987944616</v>
      </c>
      <c r="K8" s="71">
        <f>INDEX('REEDS calc'!$C$64:$AG$113,MATCH(About!$B$2,'REEDS calc'!$B$64:$B$113,0),MATCH(K$1,'REEDS calc'!$C$63:$AG$63,0))*SUMIFS('res v com'!$E$3:$E$52,'res v com'!$B$3:$B$52,About!$B$2)*SUMIFS('Urban and Rural'!$C$2:$C$53,'Urban and Rural'!$A$2:$A$53,About!$B$1)</f>
        <v>98.908528827887665</v>
      </c>
      <c r="L8" s="71">
        <f>INDEX('REEDS calc'!$C$64:$AG$113,MATCH(About!$B$2,'REEDS calc'!$B$64:$B$113,0),MATCH(L$1,'REEDS calc'!$C$63:$AG$63,0))*SUMIFS('res v com'!$E$3:$E$52,'res v com'!$B$3:$B$52,About!$B$2)*SUMIFS('Urban and Rural'!$C$2:$C$53,'Urban and Rural'!$A$2:$A$53,About!$B$1)</f>
        <v>107.1485136678307</v>
      </c>
      <c r="M8" s="71">
        <f>INDEX('REEDS calc'!$C$64:$AG$113,MATCH(About!$B$2,'REEDS calc'!$B$64:$B$113,0),MATCH(M$1,'REEDS calc'!$C$63:$AG$63,0))*SUMIFS('res v com'!$E$3:$E$52,'res v com'!$B$3:$B$52,About!$B$2)*SUMIFS('Urban and Rural'!$C$2:$C$53,'Urban and Rural'!$A$2:$A$53,About!$B$1)</f>
        <v>112.98499869881076</v>
      </c>
      <c r="N8" s="71">
        <f>INDEX('REEDS calc'!$C$64:$AG$113,MATCH(About!$B$2,'REEDS calc'!$B$64:$B$113,0),MATCH(N$1,'REEDS calc'!$C$63:$AG$63,0))*SUMIFS('res v com'!$E$3:$E$52,'res v com'!$B$3:$B$52,About!$B$2)*SUMIFS('Urban and Rural'!$C$2:$C$53,'Urban and Rural'!$A$2:$A$53,About!$B$1)</f>
        <v>118.82148372979081</v>
      </c>
      <c r="O8" s="71">
        <f>INDEX('REEDS calc'!$C$64:$AG$113,MATCH(About!$B$2,'REEDS calc'!$B$64:$B$113,0),MATCH(O$1,'REEDS calc'!$C$63:$AG$63,0))*SUMIFS('res v com'!$E$3:$E$52,'res v com'!$B$3:$B$52,About!$B$2)*SUMIFS('Urban and Rural'!$C$2:$C$53,'Urban and Rural'!$A$2:$A$53,About!$B$1)</f>
        <v>122.37341348160298</v>
      </c>
      <c r="P8" s="71">
        <f>INDEX('REEDS calc'!$C$64:$AG$113,MATCH(About!$B$2,'REEDS calc'!$B$64:$B$113,0),MATCH(P$1,'REEDS calc'!$C$63:$AG$63,0))*SUMIFS('res v com'!$E$3:$E$52,'res v com'!$B$3:$B$52,About!$B$2)*SUMIFS('Urban and Rural'!$C$2:$C$53,'Urban and Rural'!$A$2:$A$53,About!$B$1)</f>
        <v>125.92534323341518</v>
      </c>
      <c r="Q8" s="71">
        <f>INDEX('REEDS calc'!$C$64:$AG$113,MATCH(About!$B$2,'REEDS calc'!$B$64:$B$113,0),MATCH(Q$1,'REEDS calc'!$C$63:$AG$63,0))*SUMIFS('res v com'!$E$3:$E$52,'res v com'!$B$3:$B$52,About!$B$2)*SUMIFS('Urban and Rural'!$C$2:$C$53,'Urban and Rural'!$A$2:$A$53,About!$B$1)</f>
        <v>126.6102996636145</v>
      </c>
      <c r="R8" s="71">
        <f>INDEX('REEDS calc'!$C$64:$AG$113,MATCH(About!$B$2,'REEDS calc'!$B$64:$B$113,0),MATCH(R$1,'REEDS calc'!$C$63:$AG$63,0))*SUMIFS('res v com'!$E$3:$E$52,'res v com'!$B$3:$B$52,About!$B$2)*SUMIFS('Urban and Rural'!$C$2:$C$53,'Urban and Rural'!$A$2:$A$53,About!$B$1)</f>
        <v>127.29525609381386</v>
      </c>
      <c r="S8" s="71">
        <f>INDEX('REEDS calc'!$C$64:$AG$113,MATCH(About!$B$2,'REEDS calc'!$B$64:$B$113,0),MATCH(S$1,'REEDS calc'!$C$63:$AG$63,0))*SUMIFS('res v com'!$E$3:$E$52,'res v com'!$B$3:$B$52,About!$B$2)*SUMIFS('Urban and Rural'!$C$2:$C$53,'Urban and Rural'!$A$2:$A$53,About!$B$1)</f>
        <v>127.96790791748269</v>
      </c>
      <c r="T8" s="71">
        <f>INDEX('REEDS calc'!$C$64:$AG$113,MATCH(About!$B$2,'REEDS calc'!$B$64:$B$113,0),MATCH(T$1,'REEDS calc'!$C$63:$AG$63,0))*SUMIFS('res v com'!$E$3:$E$52,'res v com'!$B$3:$B$52,About!$B$2)*SUMIFS('Urban and Rural'!$C$2:$C$53,'Urban and Rural'!$A$2:$A$53,About!$B$1)</f>
        <v>128.64055974115149</v>
      </c>
      <c r="U8" s="71">
        <f>INDEX('REEDS calc'!$C$64:$AG$113,MATCH(About!$B$2,'REEDS calc'!$B$64:$B$113,0),MATCH(U$1,'REEDS calc'!$C$63:$AG$63,0))*SUMIFS('res v com'!$E$3:$E$52,'res v com'!$B$3:$B$52,About!$B$2)*SUMIFS('Urban and Rural'!$C$2:$C$53,'Urban and Rural'!$A$2:$A$53,About!$B$1)</f>
        <v>129.42805455910525</v>
      </c>
      <c r="V8" s="71">
        <f>INDEX('REEDS calc'!$C$64:$AG$113,MATCH(About!$B$2,'REEDS calc'!$B$64:$B$113,0),MATCH(V$1,'REEDS calc'!$C$63:$AG$63,0))*SUMIFS('res v com'!$E$3:$E$52,'res v com'!$B$3:$B$52,About!$B$2)*SUMIFS('Urban and Rural'!$C$2:$C$53,'Urban and Rural'!$A$2:$A$53,About!$B$1)</f>
        <v>130.21554937705901</v>
      </c>
      <c r="W8" s="71">
        <f>INDEX('REEDS calc'!$C$64:$AG$113,MATCH(About!$B$2,'REEDS calc'!$B$64:$B$113,0),MATCH(W$1,'REEDS calc'!$C$63:$AG$63,0))*SUMIFS('res v com'!$E$3:$E$52,'res v com'!$B$3:$B$52,About!$B$2)*SUMIFS('Urban and Rural'!$C$2:$C$53,'Urban and Rural'!$A$2:$A$53,About!$B$1)</f>
        <v>130.99894265950255</v>
      </c>
      <c r="X8" s="71">
        <f>INDEX('REEDS calc'!$C$64:$AG$113,MATCH(About!$B$2,'REEDS calc'!$B$64:$B$113,0),MATCH(X$1,'REEDS calc'!$C$63:$AG$63,0))*SUMIFS('res v com'!$E$3:$E$52,'res v com'!$B$3:$B$52,About!$B$2)*SUMIFS('Urban and Rural'!$C$2:$C$53,'Urban and Rural'!$A$2:$A$53,About!$B$1)</f>
        <v>131.78233594194609</v>
      </c>
      <c r="Y8" s="71">
        <f>INDEX('REEDS calc'!$C$64:$AG$113,MATCH(About!$B$2,'REEDS calc'!$B$64:$B$113,0),MATCH(Y$1,'REEDS calc'!$C$63:$AG$63,0))*SUMIFS('res v com'!$E$3:$E$52,'res v com'!$B$3:$B$52,About!$B$2)*SUMIFS('Urban and Rural'!$C$2:$C$53,'Urban and Rural'!$A$2:$A$53,About!$B$1)</f>
        <v>133.04971041459044</v>
      </c>
      <c r="Z8" s="71">
        <f>INDEX('REEDS calc'!$C$64:$AG$113,MATCH(About!$B$2,'REEDS calc'!$B$64:$B$113,0),MATCH(Z$1,'REEDS calc'!$C$63:$AG$63,0))*SUMIFS('res v com'!$E$3:$E$52,'res v com'!$B$3:$B$52,About!$B$2)*SUMIFS('Urban and Rural'!$C$2:$C$53,'Urban and Rural'!$A$2:$A$53,About!$B$1)</f>
        <v>134.31708488723473</v>
      </c>
      <c r="AA8" s="71">
        <f>INDEX('REEDS calc'!$C$64:$AG$113,MATCH(About!$B$2,'REEDS calc'!$B$64:$B$113,0),MATCH(AA$1,'REEDS calc'!$C$63:$AG$63,0))*SUMIFS('res v com'!$E$3:$E$52,'res v com'!$B$3:$B$52,About!$B$2)*SUMIFS('Urban and Rural'!$C$2:$C$53,'Urban and Rural'!$A$2:$A$53,About!$B$1)</f>
        <v>135.93308987824392</v>
      </c>
      <c r="AB8" s="71">
        <f>INDEX('REEDS calc'!$C$64:$AG$113,MATCH(About!$B$2,'REEDS calc'!$B$64:$B$113,0),MATCH(AB$1,'REEDS calc'!$C$63:$AG$63,0))*SUMIFS('res v com'!$E$3:$E$52,'res v com'!$B$3:$B$52,About!$B$2)*SUMIFS('Urban and Rural'!$C$2:$C$53,'Urban and Rural'!$A$2:$A$53,About!$B$1)</f>
        <v>137.54909486925317</v>
      </c>
      <c r="AC8" s="71">
        <f>INDEX('REEDS calc'!$C$64:$AG$113,MATCH(About!$B$2,'REEDS calc'!$B$64:$B$113,0),MATCH(AC$1,'REEDS calc'!$C$63:$AG$63,0))*SUMIFS('res v com'!$E$3:$E$52,'res v com'!$B$3:$B$52,About!$B$2)*SUMIFS('Urban and Rural'!$C$2:$C$53,'Urban and Rural'!$A$2:$A$53,About!$B$1)</f>
        <v>139.37837970679155</v>
      </c>
      <c r="AD8" s="71">
        <f>INDEX('REEDS calc'!$C$64:$AG$113,MATCH(About!$B$2,'REEDS calc'!$B$64:$B$113,0),MATCH(AD$1,'REEDS calc'!$C$63:$AG$63,0))*SUMIFS('res v com'!$E$3:$E$52,'res v com'!$B$3:$B$52,About!$B$2)*SUMIFS('Urban and Rural'!$C$2:$C$53,'Urban and Rural'!$A$2:$A$53,About!$B$1)</f>
        <v>141.20766454432993</v>
      </c>
      <c r="AE8" s="71">
        <f>INDEX('REEDS calc'!$C$64:$AG$113,MATCH(About!$B$2,'REEDS calc'!$B$64:$B$113,0),MATCH(AE$1,'REEDS calc'!$C$63:$AG$63,0))*SUMIFS('res v com'!$E$3:$E$52,'res v com'!$B$3:$B$52,About!$B$2)*SUMIFS('Urban and Rural'!$C$2:$C$53,'Urban and Rural'!$A$2:$A$53,About!$B$1)</f>
        <v>143.0246447753378</v>
      </c>
      <c r="AF8" s="71">
        <f>INDEX('REEDS calc'!$C$64:$AG$113,MATCH(About!$B$2,'REEDS calc'!$B$64:$B$113,0),MATCH(AF$1,'REEDS calc'!$C$63:$AG$63,0))*SUMIFS('res v com'!$E$3:$E$52,'res v com'!$B$3:$B$52,About!$B$2)*SUMIFS('Urban and Rural'!$C$2:$C$53,'Urban and Rural'!$A$2:$A$53,About!$B$1)</f>
        <v>144.84162500634562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382.31779668851368</v>
      </c>
      <c r="C8" s="71">
        <f>INDEX('REEDS calc'!$C$64:$AG$113,MATCH(About!$B$2,'REEDS calc'!$B$64:$B$113,0),MATCH(C$1,'REEDS calc'!$C$63:$AG$63,0))*SUMIFS('res v com'!$E$3:$E$52,'res v com'!$B$3:$B$52,About!$B$2)*SUMIFS('Urban and Rural'!$B$2:$B$53,'Urban and Rural'!$A$2:$A$53,About!$B$1)</f>
        <v>382.31779668851368</v>
      </c>
      <c r="D8" s="71">
        <f>INDEX('REEDS calc'!$C$64:$AG$113,MATCH(About!$B$2,'REEDS calc'!$B$64:$B$113,0),MATCH(D$1,'REEDS calc'!$C$63:$AG$63,0))*SUMIFS('res v com'!$E$3:$E$52,'res v com'!$B$3:$B$52,About!$B$2)*SUMIFS('Urban and Rural'!$B$2:$B$53,'Urban and Rural'!$A$2:$A$53,About!$B$1)</f>
        <v>382.31779668851368</v>
      </c>
      <c r="E8" s="71">
        <f>INDEX('REEDS calc'!$C$64:$AG$113,MATCH(About!$B$2,'REEDS calc'!$B$64:$B$113,0),MATCH(E$1,'REEDS calc'!$C$63:$AG$63,0))*SUMIFS('res v com'!$E$3:$E$52,'res v com'!$B$3:$B$52,About!$B$2)*SUMIFS('Urban and Rural'!$B$2:$B$53,'Urban and Rural'!$A$2:$A$53,About!$B$1)</f>
        <v>429.85732760845701</v>
      </c>
      <c r="F8" s="71">
        <f>INDEX('REEDS calc'!$C$64:$AG$113,MATCH(About!$B$2,'REEDS calc'!$B$64:$B$113,0),MATCH(F$1,'REEDS calc'!$C$63:$AG$63,0))*SUMIFS('res v com'!$E$3:$E$52,'res v com'!$B$3:$B$52,About!$B$2)*SUMIFS('Urban and Rural'!$B$2:$B$53,'Urban and Rural'!$A$2:$A$53,About!$B$1)</f>
        <v>477.39685852840034</v>
      </c>
      <c r="G8" s="71">
        <f>INDEX('REEDS calc'!$C$64:$AG$113,MATCH(About!$B$2,'REEDS calc'!$B$64:$B$113,0),MATCH(G$1,'REEDS calc'!$C$63:$AG$63,0))*SUMIFS('res v com'!$E$3:$E$52,'res v com'!$B$3:$B$52,About!$B$2)*SUMIFS('Urban and Rural'!$B$2:$B$53,'Urban and Rural'!$A$2:$A$53,About!$B$1)</f>
        <v>522.30320365081104</v>
      </c>
      <c r="H8" s="71">
        <f>INDEX('REEDS calc'!$C$64:$AG$113,MATCH(About!$B$2,'REEDS calc'!$B$64:$B$113,0),MATCH(H$1,'REEDS calc'!$C$63:$AG$63,0))*SUMIFS('res v com'!$E$3:$E$52,'res v com'!$B$3:$B$52,About!$B$2)*SUMIFS('Urban and Rural'!$B$2:$B$53,'Urban and Rural'!$A$2:$A$53,About!$B$1)</f>
        <v>567.20954877322163</v>
      </c>
      <c r="I8" s="71">
        <f>INDEX('REEDS calc'!$C$64:$AG$113,MATCH(About!$B$2,'REEDS calc'!$B$64:$B$113,0),MATCH(I$1,'REEDS calc'!$C$63:$AG$63,0))*SUMIFS('res v com'!$E$3:$E$52,'res v com'!$B$3:$B$52,About!$B$2)*SUMIFS('Urban and Rural'!$B$2:$B$53,'Urban and Rural'!$A$2:$A$53,About!$B$1)</f>
        <v>616.05610234240771</v>
      </c>
      <c r="J8" s="71">
        <f>INDEX('REEDS calc'!$C$64:$AG$113,MATCH(About!$B$2,'REEDS calc'!$B$64:$B$113,0),MATCH(J$1,'REEDS calc'!$C$63:$AG$63,0))*SUMIFS('res v com'!$E$3:$E$52,'res v com'!$B$3:$B$52,About!$B$2)*SUMIFS('Urban and Rural'!$B$2:$B$53,'Urban and Rural'!$A$2:$A$53,About!$B$1)</f>
        <v>664.90265591159391</v>
      </c>
      <c r="K8" s="71">
        <f>INDEX('REEDS calc'!$C$64:$AG$113,MATCH(About!$B$2,'REEDS calc'!$B$64:$B$113,0),MATCH(K$1,'REEDS calc'!$C$63:$AG$63,0))*SUMIFS('res v com'!$E$3:$E$52,'res v com'!$B$3:$B$52,About!$B$2)*SUMIFS('Urban and Rural'!$B$2:$B$53,'Urban and Rural'!$A$2:$A$53,About!$B$1)</f>
        <v>725.32921140450958</v>
      </c>
      <c r="L8" s="71">
        <f>INDEX('REEDS calc'!$C$64:$AG$113,MATCH(About!$B$2,'REEDS calc'!$B$64:$B$113,0),MATCH(L$1,'REEDS calc'!$C$63:$AG$63,0))*SUMIFS('res v com'!$E$3:$E$52,'res v com'!$B$3:$B$52,About!$B$2)*SUMIFS('Urban and Rural'!$B$2:$B$53,'Urban and Rural'!$A$2:$A$53,About!$B$1)</f>
        <v>785.75576689742513</v>
      </c>
      <c r="M8" s="71">
        <f>INDEX('REEDS calc'!$C$64:$AG$113,MATCH(About!$B$2,'REEDS calc'!$B$64:$B$113,0),MATCH(M$1,'REEDS calc'!$C$63:$AG$63,0))*SUMIFS('res v com'!$E$3:$E$52,'res v com'!$B$3:$B$52,About!$B$2)*SUMIFS('Urban and Rural'!$B$2:$B$53,'Urban and Rural'!$A$2:$A$53,About!$B$1)</f>
        <v>828.55665712461223</v>
      </c>
      <c r="N8" s="71">
        <f>INDEX('REEDS calc'!$C$64:$AG$113,MATCH(About!$B$2,'REEDS calc'!$B$64:$B$113,0),MATCH(N$1,'REEDS calc'!$C$63:$AG$63,0))*SUMIFS('res v com'!$E$3:$E$52,'res v com'!$B$3:$B$52,About!$B$2)*SUMIFS('Urban and Rural'!$B$2:$B$53,'Urban and Rural'!$A$2:$A$53,About!$B$1)</f>
        <v>871.35754735179933</v>
      </c>
      <c r="O8" s="71">
        <f>INDEX('REEDS calc'!$C$64:$AG$113,MATCH(About!$B$2,'REEDS calc'!$B$64:$B$113,0),MATCH(O$1,'REEDS calc'!$C$63:$AG$63,0))*SUMIFS('res v com'!$E$3:$E$52,'res v com'!$B$3:$B$52,About!$B$2)*SUMIFS('Urban and Rural'!$B$2:$B$53,'Urban and Rural'!$A$2:$A$53,About!$B$1)</f>
        <v>897.40503219842196</v>
      </c>
      <c r="P8" s="71">
        <f>INDEX('REEDS calc'!$C$64:$AG$113,MATCH(About!$B$2,'REEDS calc'!$B$64:$B$113,0),MATCH(P$1,'REEDS calc'!$C$63:$AG$63,0))*SUMIFS('res v com'!$E$3:$E$52,'res v com'!$B$3:$B$52,About!$B$2)*SUMIFS('Urban and Rural'!$B$2:$B$53,'Urban and Rural'!$A$2:$A$53,About!$B$1)</f>
        <v>923.4525170450446</v>
      </c>
      <c r="Q8" s="71">
        <f>INDEX('REEDS calc'!$C$64:$AG$113,MATCH(About!$B$2,'REEDS calc'!$B$64:$B$113,0),MATCH(Q$1,'REEDS calc'!$C$63:$AG$63,0))*SUMIFS('res v com'!$E$3:$E$52,'res v com'!$B$3:$B$52,About!$B$2)*SUMIFS('Urban and Rural'!$B$2:$B$53,'Urban and Rural'!$A$2:$A$53,About!$B$1)</f>
        <v>928.47553086650635</v>
      </c>
      <c r="R8" s="71">
        <f>INDEX('REEDS calc'!$C$64:$AG$113,MATCH(About!$B$2,'REEDS calc'!$B$64:$B$113,0),MATCH(R$1,'REEDS calc'!$C$63:$AG$63,0))*SUMIFS('res v com'!$E$3:$E$52,'res v com'!$B$3:$B$52,About!$B$2)*SUMIFS('Urban and Rural'!$B$2:$B$53,'Urban and Rural'!$A$2:$A$53,About!$B$1)</f>
        <v>933.49854468796832</v>
      </c>
      <c r="S8" s="71">
        <f>INDEX('REEDS calc'!$C$64:$AG$113,MATCH(About!$B$2,'REEDS calc'!$B$64:$B$113,0),MATCH(S$1,'REEDS calc'!$C$63:$AG$63,0))*SUMIFS('res v com'!$E$3:$E$52,'res v com'!$B$3:$B$52,About!$B$2)*SUMIFS('Urban and Rural'!$B$2:$B$53,'Urban and Rural'!$A$2:$A$53,About!$B$1)</f>
        <v>938.4313247282065</v>
      </c>
      <c r="T8" s="71">
        <f>INDEX('REEDS calc'!$C$64:$AG$113,MATCH(About!$B$2,'REEDS calc'!$B$64:$B$113,0),MATCH(T$1,'REEDS calc'!$C$63:$AG$63,0))*SUMIFS('res v com'!$E$3:$E$52,'res v com'!$B$3:$B$52,About!$B$2)*SUMIFS('Urban and Rural'!$B$2:$B$53,'Urban and Rural'!$A$2:$A$53,About!$B$1)</f>
        <v>943.36410476844435</v>
      </c>
      <c r="U8" s="71">
        <f>INDEX('REEDS calc'!$C$64:$AG$113,MATCH(About!$B$2,'REEDS calc'!$B$64:$B$113,0),MATCH(U$1,'REEDS calc'!$C$63:$AG$63,0))*SUMIFS('res v com'!$E$3:$E$52,'res v com'!$B$3:$B$52,About!$B$2)*SUMIFS('Urban and Rural'!$B$2:$B$53,'Urban and Rural'!$A$2:$A$53,About!$B$1)</f>
        <v>949.13906676677198</v>
      </c>
      <c r="V8" s="71">
        <f>INDEX('REEDS calc'!$C$64:$AG$113,MATCH(About!$B$2,'REEDS calc'!$B$64:$B$113,0),MATCH(V$1,'REEDS calc'!$C$63:$AG$63,0))*SUMIFS('res v com'!$E$3:$E$52,'res v com'!$B$3:$B$52,About!$B$2)*SUMIFS('Urban and Rural'!$B$2:$B$53,'Urban and Rural'!$A$2:$A$53,About!$B$1)</f>
        <v>954.91402876509937</v>
      </c>
      <c r="W8" s="71">
        <f>INDEX('REEDS calc'!$C$64:$AG$113,MATCH(About!$B$2,'REEDS calc'!$B$64:$B$113,0),MATCH(W$1,'REEDS calc'!$C$63:$AG$63,0))*SUMIFS('res v com'!$E$3:$E$52,'res v com'!$B$3:$B$52,About!$B$2)*SUMIFS('Urban and Rural'!$B$2:$B$53,'Urban and Rural'!$A$2:$A$53,About!$B$1)</f>
        <v>960.6589128363521</v>
      </c>
      <c r="X8" s="71">
        <f>INDEX('REEDS calc'!$C$64:$AG$113,MATCH(About!$B$2,'REEDS calc'!$B$64:$B$113,0),MATCH(X$1,'REEDS calc'!$C$63:$AG$63,0))*SUMIFS('res v com'!$E$3:$E$52,'res v com'!$B$3:$B$52,About!$B$2)*SUMIFS('Urban and Rural'!$B$2:$B$53,'Urban and Rural'!$A$2:$A$53,About!$B$1)</f>
        <v>966.40379690760471</v>
      </c>
      <c r="Y8" s="71">
        <f>INDEX('REEDS calc'!$C$64:$AG$113,MATCH(About!$B$2,'REEDS calc'!$B$64:$B$113,0),MATCH(Y$1,'REEDS calc'!$C$63:$AG$63,0))*SUMIFS('res v com'!$E$3:$E$52,'res v com'!$B$3:$B$52,About!$B$2)*SUMIFS('Urban and Rural'!$B$2:$B$53,'Urban and Rural'!$A$2:$A$53,About!$B$1)</f>
        <v>975.69787637366312</v>
      </c>
      <c r="Z8" s="71">
        <f>INDEX('REEDS calc'!$C$64:$AG$113,MATCH(About!$B$2,'REEDS calc'!$B$64:$B$113,0),MATCH(Z$1,'REEDS calc'!$C$63:$AG$63,0))*SUMIFS('res v com'!$E$3:$E$52,'res v com'!$B$3:$B$52,About!$B$2)*SUMIFS('Urban and Rural'!$B$2:$B$53,'Urban and Rural'!$A$2:$A$53,About!$B$1)</f>
        <v>984.9919558397213</v>
      </c>
      <c r="AA8" s="71">
        <f>INDEX('REEDS calc'!$C$64:$AG$113,MATCH(About!$B$2,'REEDS calc'!$B$64:$B$113,0),MATCH(AA$1,'REEDS calc'!$C$63:$AG$63,0))*SUMIFS('res v com'!$E$3:$E$52,'res v com'!$B$3:$B$52,About!$B$2)*SUMIFS('Urban and Rural'!$B$2:$B$53,'Urban and Rural'!$A$2:$A$53,About!$B$1)</f>
        <v>996.84265910712224</v>
      </c>
      <c r="AB8" s="71">
        <f>INDEX('REEDS calc'!$C$64:$AG$113,MATCH(About!$B$2,'REEDS calc'!$B$64:$B$113,0),MATCH(AB$1,'REEDS calc'!$C$63:$AG$63,0))*SUMIFS('res v com'!$E$3:$E$52,'res v com'!$B$3:$B$52,About!$B$2)*SUMIFS('Urban and Rural'!$B$2:$B$53,'Urban and Rural'!$A$2:$A$53,About!$B$1)</f>
        <v>1008.6933623745233</v>
      </c>
      <c r="AC8" s="71">
        <f>INDEX('REEDS calc'!$C$64:$AG$113,MATCH(About!$B$2,'REEDS calc'!$B$64:$B$113,0),MATCH(AC$1,'REEDS calc'!$C$63:$AG$63,0))*SUMIFS('res v com'!$E$3:$E$52,'res v com'!$B$3:$B$52,About!$B$2)*SUMIFS('Urban and Rural'!$B$2:$B$53,'Urban and Rural'!$A$2:$A$53,About!$B$1)</f>
        <v>1022.1081178498048</v>
      </c>
      <c r="AD8" s="71">
        <f>INDEX('REEDS calc'!$C$64:$AG$113,MATCH(About!$B$2,'REEDS calc'!$B$64:$B$113,0),MATCH(AD$1,'REEDS calc'!$C$63:$AG$63,0))*SUMIFS('res v com'!$E$3:$E$52,'res v com'!$B$3:$B$52,About!$B$2)*SUMIFS('Urban and Rural'!$B$2:$B$53,'Urban and Rural'!$A$2:$A$53,About!$B$1)</f>
        <v>1035.5228733250863</v>
      </c>
      <c r="AE8" s="71">
        <f>INDEX('REEDS calc'!$C$64:$AG$113,MATCH(About!$B$2,'REEDS calc'!$B$64:$B$113,0),MATCH(AE$1,'REEDS calc'!$C$63:$AG$63,0))*SUMIFS('res v com'!$E$3:$E$52,'res v com'!$B$3:$B$52,About!$B$2)*SUMIFS('Urban and Rural'!$B$2:$B$53,'Urban and Rural'!$A$2:$A$53,About!$B$1)</f>
        <v>1048.847395019144</v>
      </c>
      <c r="AF8" s="71">
        <f>INDEX('REEDS calc'!$C$64:$AG$113,MATCH(About!$B$2,'REEDS calc'!$B$64:$B$113,0),MATCH(AF$1,'REEDS calc'!$C$63:$AG$63,0))*SUMIFS('res v com'!$E$3:$E$52,'res v com'!$B$3:$B$52,About!$B$2)*SUMIFS('Urban and Rural'!$B$2:$B$53,'Urban and Rural'!$A$2:$A$53,About!$B$1)</f>
        <v>1062.1719167132014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201.09341285396209</v>
      </c>
      <c r="C8" s="71">
        <f>INDEX('REEDS calc'!$C$64:$AG$113,MATCH(About!$B$2,'REEDS calc'!$B$64:$B$113,0),MATCH(C$1,'REEDS calc'!$C$63:$AG$63,0))*SUMIFS('res v com'!$F$3:$F$52,'res v com'!$B$3:$B$52,About!$B$2)</f>
        <v>201.09341285396209</v>
      </c>
      <c r="D8" s="71">
        <f>INDEX('REEDS calc'!$C$64:$AG$113,MATCH(About!$B$2,'REEDS calc'!$B$64:$B$113,0),MATCH(D$1,'REEDS calc'!$C$63:$AG$63,0))*SUMIFS('res v com'!$F$3:$F$52,'res v com'!$B$3:$B$52,About!$B$2)</f>
        <v>201.09341285396209</v>
      </c>
      <c r="E8" s="71">
        <f>INDEX('REEDS calc'!$C$64:$AG$113,MATCH(About!$B$2,'REEDS calc'!$B$64:$B$113,0),MATCH(E$1,'REEDS calc'!$C$63:$AG$63,0))*SUMIFS('res v com'!$F$3:$F$52,'res v com'!$B$3:$B$52,About!$B$2)</f>
        <v>226.09849135402627</v>
      </c>
      <c r="F8" s="71">
        <f>INDEX('REEDS calc'!$C$64:$AG$113,MATCH(About!$B$2,'REEDS calc'!$B$64:$B$113,0),MATCH(F$1,'REEDS calc'!$C$63:$AG$63,0))*SUMIFS('res v com'!$F$3:$F$52,'res v com'!$B$3:$B$52,About!$B$2)</f>
        <v>251.10356985409047</v>
      </c>
      <c r="G8" s="71">
        <f>INDEX('REEDS calc'!$C$64:$AG$113,MATCH(About!$B$2,'REEDS calc'!$B$64:$B$113,0),MATCH(G$1,'REEDS calc'!$C$63:$AG$63,0))*SUMIFS('res v com'!$F$3:$F$52,'res v com'!$B$3:$B$52,About!$B$2)</f>
        <v>274.72363221498745</v>
      </c>
      <c r="H8" s="71">
        <f>INDEX('REEDS calc'!$C$64:$AG$113,MATCH(About!$B$2,'REEDS calc'!$B$64:$B$113,0),MATCH(H$1,'REEDS calc'!$C$63:$AG$63,0))*SUMIFS('res v com'!$F$3:$F$52,'res v com'!$B$3:$B$52,About!$B$2)</f>
        <v>298.3436945758844</v>
      </c>
      <c r="I8" s="71">
        <f>INDEX('REEDS calc'!$C$64:$AG$113,MATCH(About!$B$2,'REEDS calc'!$B$64:$B$113,0),MATCH(I$1,'REEDS calc'!$C$63:$AG$63,0))*SUMIFS('res v com'!$F$3:$F$52,'res v com'!$B$3:$B$52,About!$B$2)</f>
        <v>324.03624733817287</v>
      </c>
      <c r="J8" s="71">
        <f>INDEX('REEDS calc'!$C$64:$AG$113,MATCH(About!$B$2,'REEDS calc'!$B$64:$B$113,0),MATCH(J$1,'REEDS calc'!$C$63:$AG$63,0))*SUMIFS('res v com'!$F$3:$F$52,'res v com'!$B$3:$B$52,About!$B$2)</f>
        <v>349.7288001004614</v>
      </c>
      <c r="K8" s="71">
        <f>INDEX('REEDS calc'!$C$64:$AG$113,MATCH(About!$B$2,'REEDS calc'!$B$64:$B$113,0),MATCH(K$1,'REEDS calc'!$C$63:$AG$63,0))*SUMIFS('res v com'!$F$3:$F$52,'res v com'!$B$3:$B$52,About!$B$2)</f>
        <v>381.51225976760276</v>
      </c>
      <c r="L8" s="71">
        <f>INDEX('REEDS calc'!$C$64:$AG$113,MATCH(About!$B$2,'REEDS calc'!$B$64:$B$113,0),MATCH(L$1,'REEDS calc'!$C$63:$AG$63,0))*SUMIFS('res v com'!$F$3:$F$52,'res v com'!$B$3:$B$52,About!$B$2)</f>
        <v>413.29571943474411</v>
      </c>
      <c r="M8" s="71">
        <f>INDEX('REEDS calc'!$C$64:$AG$113,MATCH(About!$B$2,'REEDS calc'!$B$64:$B$113,0),MATCH(M$1,'REEDS calc'!$C$63:$AG$63,0))*SUMIFS('res v com'!$F$3:$F$52,'res v com'!$B$3:$B$52,About!$B$2)</f>
        <v>435.80834417657695</v>
      </c>
      <c r="N8" s="71">
        <f>INDEX('REEDS calc'!$C$64:$AG$113,MATCH(About!$B$2,'REEDS calc'!$B$64:$B$113,0),MATCH(N$1,'REEDS calc'!$C$63:$AG$63,0))*SUMIFS('res v com'!$F$3:$F$52,'res v com'!$B$3:$B$52,About!$B$2)</f>
        <v>458.32096891840979</v>
      </c>
      <c r="O8" s="71">
        <f>INDEX('REEDS calc'!$C$64:$AG$113,MATCH(About!$B$2,'REEDS calc'!$B$64:$B$113,0),MATCH(O$1,'REEDS calc'!$C$63:$AG$63,0))*SUMIFS('res v com'!$F$3:$F$52,'res v com'!$B$3:$B$52,About!$B$2)</f>
        <v>472.02155431997494</v>
      </c>
      <c r="P8" s="71">
        <f>INDEX('REEDS calc'!$C$64:$AG$113,MATCH(About!$B$2,'REEDS calc'!$B$64:$B$113,0),MATCH(P$1,'REEDS calc'!$C$63:$AG$63,0))*SUMIFS('res v com'!$F$3:$F$52,'res v com'!$B$3:$B$52,About!$B$2)</f>
        <v>485.72213972154009</v>
      </c>
      <c r="Q8" s="71">
        <f>INDEX('REEDS calc'!$C$64:$AG$113,MATCH(About!$B$2,'REEDS calc'!$B$64:$B$113,0),MATCH(Q$1,'REEDS calc'!$C$63:$AG$63,0))*SUMIFS('res v com'!$F$3:$F$52,'res v com'!$B$3:$B$52,About!$B$2)</f>
        <v>488.36416946987885</v>
      </c>
      <c r="R8" s="71">
        <f>INDEX('REEDS calc'!$C$64:$AG$113,MATCH(About!$B$2,'REEDS calc'!$B$64:$B$113,0),MATCH(R$1,'REEDS calc'!$C$63:$AG$63,0))*SUMIFS('res v com'!$F$3:$F$52,'res v com'!$B$3:$B$52,About!$B$2)</f>
        <v>491.00619921821766</v>
      </c>
      <c r="S8" s="71">
        <f>INDEX('REEDS calc'!$C$64:$AG$113,MATCH(About!$B$2,'REEDS calc'!$B$64:$B$113,0),MATCH(S$1,'REEDS calc'!$C$63:$AG$63,0))*SUMIFS('res v com'!$F$3:$F$52,'res v com'!$B$3:$B$52,About!$B$2)</f>
        <v>493.60076735431085</v>
      </c>
      <c r="T8" s="71">
        <f>INDEX('REEDS calc'!$C$64:$AG$113,MATCH(About!$B$2,'REEDS calc'!$B$64:$B$113,0),MATCH(T$1,'REEDS calc'!$C$63:$AG$63,0))*SUMIFS('res v com'!$F$3:$F$52,'res v com'!$B$3:$B$52,About!$B$2)</f>
        <v>496.19533549040403</v>
      </c>
      <c r="U8" s="71">
        <f>INDEX('REEDS calc'!$C$64:$AG$113,MATCH(About!$B$2,'REEDS calc'!$B$64:$B$113,0),MATCH(U$1,'REEDS calc'!$C$63:$AG$63,0))*SUMIFS('res v com'!$F$3:$F$52,'res v com'!$B$3:$B$52,About!$B$2)</f>
        <v>499.2328786741229</v>
      </c>
      <c r="V8" s="71">
        <f>INDEX('REEDS calc'!$C$64:$AG$113,MATCH(About!$B$2,'REEDS calc'!$B$64:$B$113,0),MATCH(V$1,'REEDS calc'!$C$63:$AG$63,0))*SUMIFS('res v com'!$F$3:$F$52,'res v com'!$B$3:$B$52,About!$B$2)</f>
        <v>502.27042185784171</v>
      </c>
      <c r="W8" s="71">
        <f>INDEX('REEDS calc'!$C$64:$AG$113,MATCH(About!$B$2,'REEDS calc'!$B$64:$B$113,0),MATCH(W$1,'REEDS calc'!$C$63:$AG$63,0))*SUMIFS('res v com'!$F$3:$F$52,'res v com'!$B$3:$B$52,About!$B$2)</f>
        <v>505.29214450414537</v>
      </c>
      <c r="X8" s="71">
        <f>INDEX('REEDS calc'!$C$64:$AG$113,MATCH(About!$B$2,'REEDS calc'!$B$64:$B$113,0),MATCH(X$1,'REEDS calc'!$C$63:$AG$63,0))*SUMIFS('res v com'!$F$3:$F$52,'res v com'!$B$3:$B$52,About!$B$2)</f>
        <v>508.31386715044897</v>
      </c>
      <c r="Y8" s="71">
        <f>INDEX('REEDS calc'!$C$64:$AG$113,MATCH(About!$B$2,'REEDS calc'!$B$64:$B$113,0),MATCH(Y$1,'REEDS calc'!$C$63:$AG$63,0))*SUMIFS('res v com'!$F$3:$F$52,'res v com'!$B$3:$B$52,About!$B$2)</f>
        <v>513.20241321174649</v>
      </c>
      <c r="Z8" s="71">
        <f>INDEX('REEDS calc'!$C$64:$AG$113,MATCH(About!$B$2,'REEDS calc'!$B$64:$B$113,0),MATCH(Z$1,'REEDS calc'!$C$63:$AG$63,0))*SUMIFS('res v com'!$F$3:$F$52,'res v com'!$B$3:$B$52,About!$B$2)</f>
        <v>518.09095927304395</v>
      </c>
      <c r="AA8" s="71">
        <f>INDEX('REEDS calc'!$C$64:$AG$113,MATCH(About!$B$2,'REEDS calc'!$B$64:$B$113,0),MATCH(AA$1,'REEDS calc'!$C$63:$AG$63,0))*SUMIFS('res v com'!$F$3:$F$52,'res v com'!$B$3:$B$52,About!$B$2)</f>
        <v>524.32425101463366</v>
      </c>
      <c r="AB8" s="71">
        <f>INDEX('REEDS calc'!$C$64:$AG$113,MATCH(About!$B$2,'REEDS calc'!$B$64:$B$113,0),MATCH(AB$1,'REEDS calc'!$C$63:$AG$63,0))*SUMIFS('res v com'!$F$3:$F$52,'res v com'!$B$3:$B$52,About!$B$2)</f>
        <v>530.55754275622337</v>
      </c>
      <c r="AC8" s="71">
        <f>INDEX('REEDS calc'!$C$64:$AG$113,MATCH(About!$B$2,'REEDS calc'!$B$64:$B$113,0),MATCH(AC$1,'REEDS calc'!$C$63:$AG$63,0))*SUMIFS('res v com'!$F$3:$F$52,'res v com'!$B$3:$B$52,About!$B$2)</f>
        <v>537.61350244340349</v>
      </c>
      <c r="AD8" s="71">
        <f>INDEX('REEDS calc'!$C$64:$AG$113,MATCH(About!$B$2,'REEDS calc'!$B$64:$B$113,0),MATCH(AD$1,'REEDS calc'!$C$63:$AG$63,0))*SUMIFS('res v com'!$F$3:$F$52,'res v com'!$B$3:$B$52,About!$B$2)</f>
        <v>544.66946213058384</v>
      </c>
      <c r="AE8" s="71">
        <f>INDEX('REEDS calc'!$C$64:$AG$113,MATCH(About!$B$2,'REEDS calc'!$B$64:$B$113,0),MATCH(AE$1,'REEDS calc'!$C$63:$AG$63,0))*SUMIFS('res v com'!$F$3:$F$52,'res v com'!$B$3:$B$52,About!$B$2)</f>
        <v>551.6779602055185</v>
      </c>
      <c r="AF8" s="71">
        <f>INDEX('REEDS calc'!$C$64:$AG$113,MATCH(About!$B$2,'REEDS calc'!$B$64:$B$113,0),MATCH(AF$1,'REEDS calc'!$C$63:$AG$63,0))*SUMIFS('res v com'!$F$3:$F$52,'res v com'!$B$3:$B$52,About!$B$2)</f>
        <v>558.68645828045305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382.31779668851368</v>
      </c>
      <c r="C8" s="24">
        <f>'BDESC-rural-residential'!B8</f>
        <v>52.134245002979135</v>
      </c>
      <c r="D8" s="24">
        <f>'BDESC-commercial'!B8</f>
        <v>201.09341285396209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2024-02-08T19:16:55Z</dcterms:modified>
</cp:coreProperties>
</file>