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DE\elec\BCpUC\"/>
    </mc:Choice>
  </mc:AlternateContent>
  <xr:revisionPtr revIDLastSave="0" documentId="8_{C77014A0-BB4C-4B20-B541-DF92AC4FDBBE}" xr6:coauthVersionLast="47" xr6:coauthVersionMax="47" xr10:uidLastSave="{00000000-0000-0000-0000-000000000000}"/>
  <bookViews>
    <workbookView xWindow="1470" yWindow="1470" windowWidth="21600" windowHeight="12645" tabRatio="839" xr2:uid="{00000000-000D-0000-FFFF-FFFF00000000}"/>
  </bookViews>
  <sheets>
    <sheet name="About" sheetId="2" r:id="rId1"/>
    <sheet name="NREL ATB 2024" sheetId="8" r:id="rId2"/>
    <sheet name="Balance of System (NOT USED)" sheetId="5" r:id="rId3"/>
    <sheet name="Calibration" sheetId="10" r:id="rId4"/>
    <sheet name="BCpUC-energy" sheetId="3" r:id="rId5"/>
    <sheet name="BCpUC-power" sheetId="9" r:id="rId6"/>
    <sheet name="BBoSCaSoFYC" sheetId="4" r:id="rId7"/>
  </sheets>
  <definedNames>
    <definedName name="cpi_2020_to_2012">About!$A$50</definedName>
    <definedName name="cpi_2022_to_2012">About!$A$52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" i="9"/>
  <c r="B2" i="9"/>
  <c r="B4" i="3"/>
  <c r="B3" i="3"/>
  <c r="B2" i="3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</calcChain>
</file>

<file path=xl/sharedStrings.xml><?xml version="1.0" encoding="utf-8"?>
<sst xmlns="http://schemas.openxmlformats.org/spreadsheetml/2006/main" count="355" uniqueCount="152">
  <si>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</si>
  <si>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</si>
  <si>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</si>
  <si>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</si>
  <si>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</si>
  <si>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</si>
  <si>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</si>
  <si>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</si>
  <si>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</si>
  <si>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</si>
  <si>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</si>
  <si>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</si>
  <si>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</si>
  <si>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</si>
  <si>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</si>
  <si>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</si>
  <si>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</si>
  <si>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</si>
  <si>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</si>
  <si>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</si>
  <si>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</si>
  <si>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</si>
  <si>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</si>
  <si>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</si>
  <si>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</si>
  <si>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</si>
  <si>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</si>
  <si>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</si>
  <si>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</si>
  <si>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</si>
  <si>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</si>
  <si>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</si>
  <si>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</si>
  <si>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</si>
  <si>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</si>
  <si>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</si>
  <si>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</si>
  <si>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</si>
  <si>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</si>
  <si>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</si>
  <si>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</si>
  <si>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</si>
  <si>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</si>
  <si>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</si>
  <si>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</si>
  <si>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</si>
  <si>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</si>
  <si>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</si>
  <si>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We use the largest (4-hour duration) for our estimate.</t>
  </si>
  <si>
    <t>Balance of System (excl. sales tax)</t>
  </si>
  <si>
    <t>Sales tax on balance of system elements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</si>
  <si>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</si>
  <si>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</si>
  <si>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</si>
  <si>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</si>
  <si>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</si>
  <si>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</si>
  <si>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</si>
  <si>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</si>
  <si>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</si>
  <si>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</si>
  <si>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</si>
  <si>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</si>
  <si>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</si>
  <si>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</si>
  <si>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</si>
  <si>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</si>
  <si>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</si>
  <si>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</si>
  <si>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</si>
  <si>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</si>
  <si>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</si>
  <si>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</si>
  <si>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</si>
  <si>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</si>
  <si>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</si>
  <si>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</si>
  <si>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</si>
  <si>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</si>
  <si>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</si>
  <si>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</si>
  <si>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</si>
  <si>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</si>
  <si>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</si>
  <si>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</si>
  <si>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</si>
  <si>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</si>
  <si>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</si>
  <si>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</si>
  <si>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</si>
  <si>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</si>
  <si>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</si>
  <si>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</si>
  <si>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</si>
  <si>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</si>
  <si>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</si>
  <si>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</si>
  <si>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</si>
  <si>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</si>
  <si>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</si>
  <si>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</si>
  <si>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</si>
  <si>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</si>
  <si>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</si>
  <si>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</si>
  <si>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</si>
  <si>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</si>
  <si>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</si>
  <si>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</si>
  <si>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</si>
  <si>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</si>
  <si>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</si>
  <si>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</si>
  <si>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</si>
  <si>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</si>
  <si>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</si>
  <si>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</si>
  <si>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</si>
  <si>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</si>
  <si>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</si>
  <si>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</si>
  <si>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</si>
  <si>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</si>
  <si>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</si>
  <si>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</si>
  <si>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</si>
  <si>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</si>
  <si>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</si>
  <si>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</si>
  <si>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</si>
  <si>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</si>
  <si>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</si>
  <si>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</si>
  <si>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</si>
  <si>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</si>
  <si>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</si>
  <si>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</si>
  <si>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</si>
  <si>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</si>
  <si>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</si>
  <si>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Used to calculate battery storage deployment. Only the years of this time series</t>
  </si>
  <si>
    <t xml:space="preserve">provided via input data are used, and the remaining years are handled via endogenous </t>
  </si>
  <si>
    <t>We hard code all years of power costs, because the ATB data remains relatively constant</t>
  </si>
  <si>
    <t>rather than declining with time. We do apply endogenous learning to the energy costs.</t>
  </si>
  <si>
    <t>The "balance of system" should include the proportion ofcosts the utility must pay to purchase and</t>
  </si>
  <si>
    <t>We determine this value via calibration against ATB data.</t>
  </si>
  <si>
    <t>2022 to 2013 costs</t>
  </si>
  <si>
    <t>Raw Data (2022 $)</t>
  </si>
  <si>
    <t>Battery Power Cost per Unit Capacity : NDC</t>
  </si>
  <si>
    <t>Time (Year)</t>
  </si>
  <si>
    <t>Battery Energy Cost per Unit Capacity : NDC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</si>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</sst>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0" fillId="0" borderId="72" xfId="0" applyFont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0" xfId="0" applyFont="1" applyFill="1" applyAlignment="1">
      <alignment horizontal="center"/>
    </xf>
    <xf numFmtId="0" fontId="13" fillId="7" borderId="26" xfId="0" applyFont="1" applyFill="1" applyBorder="1" applyAlignment="1">
      <alignment horizontal="center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Energy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Calibration!$C$2:$AE$2</c:f>
              <c:numCache>
                <c:formatCode>General</c:formatCode>
                <c:ptCount val="29"/>
                <c:pt idx="0">
                  <c:v>306692</c:v>
                </c:pt>
                <c:pt idx="1">
                  <c:v>303546</c:v>
                </c:pt>
                <c:pt idx="2">
                  <c:v>277345</c:v>
                </c:pt>
                <c:pt idx="3">
                  <c:v>256728</c:v>
                </c:pt>
                <c:pt idx="4">
                  <c:v>240275</c:v>
                </c:pt>
                <c:pt idx="5">
                  <c:v>226464</c:v>
                </c:pt>
                <c:pt idx="6">
                  <c:v>214618</c:v>
                </c:pt>
                <c:pt idx="7">
                  <c:v>204553</c:v>
                </c:pt>
                <c:pt idx="8">
                  <c:v>196075</c:v>
                </c:pt>
                <c:pt idx="9">
                  <c:v>188655</c:v>
                </c:pt>
                <c:pt idx="10">
                  <c:v>182183</c:v>
                </c:pt>
                <c:pt idx="11">
                  <c:v>176401</c:v>
                </c:pt>
                <c:pt idx="12">
                  <c:v>171611</c:v>
                </c:pt>
                <c:pt idx="13">
                  <c:v>167430</c:v>
                </c:pt>
                <c:pt idx="14">
                  <c:v>163809</c:v>
                </c:pt>
                <c:pt idx="15">
                  <c:v>160633</c:v>
                </c:pt>
                <c:pt idx="16">
                  <c:v>157780</c:v>
                </c:pt>
                <c:pt idx="17">
                  <c:v>155218</c:v>
                </c:pt>
                <c:pt idx="18">
                  <c:v>152921</c:v>
                </c:pt>
                <c:pt idx="19">
                  <c:v>150890</c:v>
                </c:pt>
                <c:pt idx="20">
                  <c:v>149018</c:v>
                </c:pt>
                <c:pt idx="21">
                  <c:v>147310</c:v>
                </c:pt>
                <c:pt idx="22">
                  <c:v>145744</c:v>
                </c:pt>
                <c:pt idx="23">
                  <c:v>144287</c:v>
                </c:pt>
                <c:pt idx="24">
                  <c:v>142963</c:v>
                </c:pt>
                <c:pt idx="25">
                  <c:v>141726</c:v>
                </c:pt>
                <c:pt idx="26">
                  <c:v>140576</c:v>
                </c:pt>
                <c:pt idx="27">
                  <c:v>139495</c:v>
                </c:pt>
                <c:pt idx="28">
                  <c:v>138485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2-4E08-8945-7A2FDA4ED213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Calibration!$C$3:$AE$3</c:f>
              <c:numCache>
                <c:formatCode>General</c:formatCode>
                <c:ptCount val="29"/>
                <c:pt idx="0">
                  <c:v>306878.94936720002</c:v>
                </c:pt>
                <c:pt idx="1">
                  <c:v>303731.66899460001</c:v>
                </c:pt>
                <c:pt idx="2">
                  <c:v>279266.77737264393</c:v>
                </c:pt>
                <c:pt idx="3">
                  <c:v>243293.47578553518</c:v>
                </c:pt>
                <c:pt idx="4">
                  <c:v>233252.14840633751</c:v>
                </c:pt>
                <c:pt idx="5">
                  <c:v>223191.51259439666</c:v>
                </c:pt>
                <c:pt idx="6">
                  <c:v>213109.23426421883</c:v>
                </c:pt>
                <c:pt idx="7">
                  <c:v>203002.58732914092</c:v>
                </c:pt>
                <c:pt idx="8">
                  <c:v>192868.36780069349</c:v>
                </c:pt>
                <c:pt idx="9">
                  <c:v>189356.03464602598</c:v>
                </c:pt>
                <c:pt idx="10">
                  <c:v>185846.97839553715</c:v>
                </c:pt>
                <c:pt idx="11">
                  <c:v>182341.32671366737</c:v>
                </c:pt>
                <c:pt idx="12">
                  <c:v>178839.21398365742</c:v>
                </c:pt>
                <c:pt idx="13">
                  <c:v>175340.78175544157</c:v>
                </c:pt>
                <c:pt idx="14">
                  <c:v>171846.17922985621</c:v>
                </c:pt>
                <c:pt idx="15">
                  <c:v>168355.56378264303</c:v>
                </c:pt>
                <c:pt idx="16">
                  <c:v>164869.10153211665</c:v>
                </c:pt>
                <c:pt idx="17">
                  <c:v>161386.96795480166</c:v>
                </c:pt>
                <c:pt idx="18">
                  <c:v>157909.34855383474</c:v>
                </c:pt>
                <c:pt idx="19">
                  <c:v>154436.43958548567</c:v>
                </c:pt>
                <c:pt idx="20">
                  <c:v>150968.44884977813</c:v>
                </c:pt>
                <c:pt idx="21">
                  <c:v>147505.59655190937</c:v>
                </c:pt>
                <c:pt idx="22">
                  <c:v>144048.11624197359</c:v>
                </c:pt>
                <c:pt idx="23">
                  <c:v>140596.25584142513</c:v>
                </c:pt>
                <c:pt idx="24">
                  <c:v>137150.27876576502</c:v>
                </c:pt>
                <c:pt idx="25">
                  <c:v>133710.46515414325</c:v>
                </c:pt>
                <c:pt idx="26">
                  <c:v>130277.11321794621</c:v>
                </c:pt>
                <c:pt idx="27">
                  <c:v>126850.54072202249</c:v>
                </c:pt>
                <c:pt idx="28">
                  <c:v>123431.08661402132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2-4E08-8945-7A2FDA4ED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94144"/>
        <c:axId val="160397024"/>
      </c:lineChart>
      <c:catAx>
        <c:axId val="16039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7024"/>
        <c:crosses val="autoZero"/>
        <c:auto val="1"/>
        <c:lblAlgn val="ctr"/>
        <c:lblOffset val="100"/>
        <c:noMultiLvlLbl val="0"/>
      </c:catAx>
      <c:valAx>
        <c:axId val="1603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Power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Calibration!$C$6:$AE$6</c:f>
              <c:numCache>
                <c:formatCode>General</c:formatCode>
                <c:ptCount val="29"/>
                <c:pt idx="0">
                  <c:v>284786</c:v>
                </c:pt>
                <c:pt idx="1">
                  <c:v>281865</c:v>
                </c:pt>
                <c:pt idx="2">
                  <c:v>272120</c:v>
                </c:pt>
                <c:pt idx="3">
                  <c:v>244268</c:v>
                </c:pt>
                <c:pt idx="4">
                  <c:v>245045</c:v>
                </c:pt>
                <c:pt idx="5">
                  <c:v>245897</c:v>
                </c:pt>
                <c:pt idx="6">
                  <c:v>246831</c:v>
                </c:pt>
                <c:pt idx="7">
                  <c:v>247860</c:v>
                </c:pt>
                <c:pt idx="8">
                  <c:v>248994</c:v>
                </c:pt>
                <c:pt idx="9">
                  <c:v>247304</c:v>
                </c:pt>
                <c:pt idx="10">
                  <c:v>245600</c:v>
                </c:pt>
                <c:pt idx="11">
                  <c:v>243884</c:v>
                </c:pt>
                <c:pt idx="12">
                  <c:v>242154</c:v>
                </c:pt>
                <c:pt idx="13">
                  <c:v>240409</c:v>
                </c:pt>
                <c:pt idx="14">
                  <c:v>238650</c:v>
                </c:pt>
                <c:pt idx="15">
                  <c:v>236876</c:v>
                </c:pt>
                <c:pt idx="16">
                  <c:v>235085</c:v>
                </c:pt>
                <c:pt idx="17">
                  <c:v>233278</c:v>
                </c:pt>
                <c:pt idx="18">
                  <c:v>231454</c:v>
                </c:pt>
                <c:pt idx="19">
                  <c:v>229611</c:v>
                </c:pt>
                <c:pt idx="20">
                  <c:v>227750</c:v>
                </c:pt>
                <c:pt idx="21">
                  <c:v>225869</c:v>
                </c:pt>
                <c:pt idx="22">
                  <c:v>223967</c:v>
                </c:pt>
                <c:pt idx="23">
                  <c:v>222043</c:v>
                </c:pt>
                <c:pt idx="24">
                  <c:v>220097</c:v>
                </c:pt>
                <c:pt idx="25">
                  <c:v>218127</c:v>
                </c:pt>
                <c:pt idx="26">
                  <c:v>216133</c:v>
                </c:pt>
                <c:pt idx="27">
                  <c:v>214112</c:v>
                </c:pt>
                <c:pt idx="28">
                  <c:v>212064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6-48A7-957C-308E50A86B6B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Calibration!$C$7:$AE$7</c:f>
              <c:numCache>
                <c:formatCode>General</c:formatCode>
                <c:ptCount val="29"/>
                <c:pt idx="0">
                  <c:v>284959.40253119997</c:v>
                </c:pt>
                <c:pt idx="1">
                  <c:v>282036.92402159999</c:v>
                </c:pt>
                <c:pt idx="2">
                  <c:v>272286.05370173522</c:v>
                </c:pt>
                <c:pt idx="3">
                  <c:v>244417.06594404427</c:v>
                </c:pt>
                <c:pt idx="4">
                  <c:v>245194.69990340629</c:v>
                </c:pt>
                <c:pt idx="5">
                  <c:v>246046.6784058107</c:v>
                </c:pt>
                <c:pt idx="6">
                  <c:v>246981.98853590409</c:v>
                </c:pt>
                <c:pt idx="7">
                  <c:v>248011.12672651189</c:v>
                </c:pt>
                <c:pt idx="8">
                  <c:v>249146.42950757674</c:v>
                </c:pt>
                <c:pt idx="9">
                  <c:v>247454.58509336127</c:v>
                </c:pt>
                <c:pt idx="10">
                  <c:v>245750.12339699775</c:v>
                </c:pt>
                <c:pt idx="11">
                  <c:v>244032.5528635988</c:v>
                </c:pt>
                <c:pt idx="12">
                  <c:v>242301.35606843285</c:v>
                </c:pt>
                <c:pt idx="13">
                  <c:v>240555.98799237184</c:v>
                </c:pt>
                <c:pt idx="14">
                  <c:v>238795.87415751003</c:v>
                </c:pt>
                <c:pt idx="15">
                  <c:v>237020.40860956014</c:v>
                </c:pt>
                <c:pt idx="16">
                  <c:v>235228.9517321249</c:v>
                </c:pt>
                <c:pt idx="17">
                  <c:v>233420.82787626804</c:v>
                </c:pt>
                <c:pt idx="18">
                  <c:v>231595.32278692271</c:v>
                </c:pt>
                <c:pt idx="19">
                  <c:v>229751.68080551774</c:v>
                </c:pt>
                <c:pt idx="20">
                  <c:v>227889.10182579816</c:v>
                </c:pt>
                <c:pt idx="21">
                  <c:v>226006.73797704489</c:v>
                </c:pt>
                <c:pt idx="22">
                  <c:v>224103.69000579341</c:v>
                </c:pt>
                <c:pt idx="23">
                  <c:v>222179.00332357589</c:v>
                </c:pt>
                <c:pt idx="24">
                  <c:v>220231.66368416525</c:v>
                </c:pt>
                <c:pt idx="25">
                  <c:v>218260.59244915689</c:v>
                </c:pt>
                <c:pt idx="26">
                  <c:v>216264.64139541212</c:v>
                </c:pt>
                <c:pt idx="27">
                  <c:v>214242.58701179549</c:v>
                </c:pt>
                <c:pt idx="28">
                  <c:v>212193.12422562522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6-48A7-957C-308E50A8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300832"/>
        <c:axId val="863851040"/>
      </c:lineChart>
      <c:catAx>
        <c:axId val="82430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51040"/>
        <c:crosses val="autoZero"/>
        <c:auto val="1"/>
        <c:lblAlgn val="ctr"/>
        <c:lblOffset val="100"/>
        <c:noMultiLvlLbl val="0"/>
      </c:catAx>
      <c:valAx>
        <c:axId val="8638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11</xdr:row>
      <xdr:rowOff>157162</xdr:rowOff>
    </xdr:from>
    <xdr:to>
      <xdr:col>10</xdr:col>
      <xdr:colOff>371475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4DD73-B6DB-46AE-8B30-72589B45F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11</xdr:row>
      <xdr:rowOff>119062</xdr:rowOff>
    </xdr:from>
    <xdr:to>
      <xdr:col>18</xdr:col>
      <xdr:colOff>219075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2683B-28B1-4FC2-BB63-C9028001B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topLeftCell="A19" workbookViewId="0">
      <selection activeCell="A44" sqref="A44:XFD49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151</v>
      </c>
      <c r="C1" s="142">
        <v>45531</v>
      </c>
    </row>
    <row r="2" spans="1:3" x14ac:dyDescent="0.25">
      <c r="A2" s="1" t="s">
        <v>136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62</v>
      </c>
    </row>
    <row r="19" spans="1:2" x14ac:dyDescent="0.25">
      <c r="B19" t="s">
        <v>46</v>
      </c>
    </row>
    <row r="20" spans="1:2" x14ac:dyDescent="0.25">
      <c r="B20" s="4">
        <v>2024</v>
      </c>
    </row>
    <row r="21" spans="1:2" x14ac:dyDescent="0.25">
      <c r="B21" t="s">
        <v>63</v>
      </c>
    </row>
    <row r="22" spans="1:2" x14ac:dyDescent="0.25">
      <c r="B22" s="3" t="s">
        <v>137</v>
      </c>
    </row>
    <row r="23" spans="1:2" x14ac:dyDescent="0.25">
      <c r="B23" t="s">
        <v>64</v>
      </c>
    </row>
    <row r="25" spans="1:2" x14ac:dyDescent="0.25">
      <c r="B25" s="2" t="s">
        <v>43</v>
      </c>
    </row>
    <row r="26" spans="1:2" x14ac:dyDescent="0.25">
      <c r="B26" t="s">
        <v>46</v>
      </c>
    </row>
    <row r="27" spans="1:2" x14ac:dyDescent="0.25">
      <c r="B27" s="4">
        <v>2018</v>
      </c>
    </row>
    <row r="28" spans="1:2" x14ac:dyDescent="0.25">
      <c r="B28" t="s">
        <v>47</v>
      </c>
    </row>
    <row r="29" spans="1:2" x14ac:dyDescent="0.25">
      <c r="B29" s="3" t="s">
        <v>44</v>
      </c>
    </row>
    <row r="30" spans="1:2" x14ac:dyDescent="0.25">
      <c r="B30" t="s">
        <v>45</v>
      </c>
    </row>
    <row r="32" spans="1:2" x14ac:dyDescent="0.25">
      <c r="A32" s="1" t="s">
        <v>14</v>
      </c>
    </row>
    <row r="33" spans="1:2" x14ac:dyDescent="0.25">
      <c r="A33" t="s">
        <v>140</v>
      </c>
    </row>
    <row r="34" spans="1:2" x14ac:dyDescent="0.25">
      <c r="A34" t="s">
        <v>141</v>
      </c>
    </row>
    <row r="35" spans="1:2" x14ac:dyDescent="0.25">
      <c r="A35" t="s">
        <v>17</v>
      </c>
    </row>
    <row r="36" spans="1:2" x14ac:dyDescent="0.25">
      <c r="A36" t="s">
        <v>142</v>
      </c>
    </row>
    <row r="37" spans="1:2" x14ac:dyDescent="0.25">
      <c r="A37" t="s">
        <v>143</v>
      </c>
    </row>
    <row r="39" spans="1:2" x14ac:dyDescent="0.25">
      <c r="A39" s="1" t="s">
        <v>18</v>
      </c>
    </row>
    <row r="40" spans="1:2" x14ac:dyDescent="0.25">
      <c r="A40" t="s">
        <v>144</v>
      </c>
    </row>
    <row r="41" spans="1:2" x14ac:dyDescent="0.25">
      <c r="A41" t="s">
        <v>51</v>
      </c>
    </row>
    <row r="42" spans="1:2" x14ac:dyDescent="0.25">
      <c r="A42" t="s">
        <v>52</v>
      </c>
    </row>
    <row r="43" spans="1:2" x14ac:dyDescent="0.25">
      <c r="A43" t="s">
        <v>145</v>
      </c>
    </row>
    <row r="45" spans="1:2" x14ac:dyDescent="0.25">
      <c r="A45" s="1" t="s">
        <v>53</v>
      </c>
    </row>
    <row r="46" spans="1:2" x14ac:dyDescent="0.25">
      <c r="A46" t="s">
        <v>55</v>
      </c>
    </row>
    <row r="47" spans="1:2" x14ac:dyDescent="0.25">
      <c r="A47">
        <v>1.0549999999999999</v>
      </c>
      <c r="B47" t="s">
        <v>54</v>
      </c>
    </row>
    <row r="48" spans="1:2" x14ac:dyDescent="0.25">
      <c r="A48" s="38">
        <v>0.9143273584567535</v>
      </c>
      <c r="B48" t="s">
        <v>58</v>
      </c>
    </row>
    <row r="49" spans="1:2" x14ac:dyDescent="0.25">
      <c r="A49" s="38">
        <v>0.89805481563188172</v>
      </c>
      <c r="B49" t="s">
        <v>66</v>
      </c>
    </row>
    <row r="50" spans="1:2" x14ac:dyDescent="0.25">
      <c r="A50" s="38">
        <v>0.88711067149387013</v>
      </c>
      <c r="B50" t="s">
        <v>65</v>
      </c>
    </row>
    <row r="51" spans="1:2" x14ac:dyDescent="0.25">
      <c r="A51" s="38">
        <v>0.84730412960844359</v>
      </c>
      <c r="B51" t="s">
        <v>139</v>
      </c>
    </row>
    <row r="52" spans="1:2" x14ac:dyDescent="0.25">
      <c r="A52" s="38">
        <v>0.78452102304761584</v>
      </c>
      <c r="B52" t="s">
        <v>138</v>
      </c>
    </row>
    <row r="53" spans="1:2" x14ac:dyDescent="0.25">
      <c r="A53" t="s">
        <v>15</v>
      </c>
    </row>
    <row r="55" spans="1:2" x14ac:dyDescent="0.25">
      <c r="A55" t="s">
        <v>135</v>
      </c>
      <c r="B55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F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66" t="s">
        <v>67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M1" s="3" t="s">
        <v>68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69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70</v>
      </c>
    </row>
    <row r="4" spans="1:108" s="40" customFormat="1" ht="14.25" customHeight="1" x14ac:dyDescent="0.2">
      <c r="D4" s="44"/>
      <c r="L4" s="167" t="s">
        <v>71</v>
      </c>
    </row>
    <row r="5" spans="1:108" ht="14.85" customHeight="1" x14ac:dyDescent="0.25">
      <c r="L5" s="168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72</v>
      </c>
      <c r="C7" s="162" t="s">
        <v>73</v>
      </c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69" t="s">
        <v>74</v>
      </c>
      <c r="D9" s="170" t="s">
        <v>75</v>
      </c>
      <c r="E9" s="171"/>
      <c r="F9" s="172"/>
      <c r="G9" s="173">
        <v>2021</v>
      </c>
      <c r="H9" s="174"/>
      <c r="I9" s="174"/>
      <c r="J9" s="174"/>
      <c r="K9" s="175"/>
      <c r="L9" s="175"/>
    </row>
    <row r="10" spans="1:108" s="40" customFormat="1" ht="14.25" customHeight="1" thickBot="1" x14ac:dyDescent="0.25">
      <c r="B10" s="169"/>
      <c r="D10" s="53" t="s">
        <v>76</v>
      </c>
      <c r="J10" s="52"/>
    </row>
    <row r="11" spans="1:108" s="40" customFormat="1" ht="13.5" customHeight="1" thickBot="1" x14ac:dyDescent="0.3">
      <c r="B11" s="169"/>
      <c r="D11" s="176" t="s">
        <v>77</v>
      </c>
      <c r="E11" s="177"/>
      <c r="F11" s="177"/>
      <c r="G11" s="177"/>
      <c r="H11" s="177"/>
      <c r="I11" s="177"/>
      <c r="J11" s="177"/>
      <c r="K11" s="177"/>
      <c r="L11" s="177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69"/>
      <c r="D12" s="178" t="s">
        <v>78</v>
      </c>
      <c r="E12" s="179"/>
      <c r="F12" s="179"/>
      <c r="G12" s="179"/>
      <c r="H12" s="179"/>
      <c r="I12" s="179"/>
      <c r="J12" s="179"/>
      <c r="K12" s="179"/>
      <c r="L12" s="180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69"/>
      <c r="D13" s="181"/>
      <c r="E13" s="182"/>
      <c r="F13" s="182"/>
      <c r="G13" s="182"/>
      <c r="H13" s="182"/>
      <c r="I13" s="182"/>
      <c r="J13" s="182"/>
      <c r="K13" s="182"/>
      <c r="L13" s="183"/>
      <c r="W13" s="54"/>
      <c r="X13" s="55"/>
      <c r="Y13" s="55"/>
      <c r="Z13" s="55"/>
      <c r="AA13" s="55"/>
    </row>
    <row r="14" spans="1:108" ht="37.35" customHeight="1" x14ac:dyDescent="0.25">
      <c r="B14" s="169"/>
    </row>
    <row r="15" spans="1:108" x14ac:dyDescent="0.25">
      <c r="B15" s="169"/>
      <c r="C15" s="184" t="s">
        <v>79</v>
      </c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57"/>
    </row>
    <row r="16" spans="1:108" x14ac:dyDescent="0.25">
      <c r="B16" s="169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</row>
    <row r="17" spans="2:39" ht="15" customHeight="1" x14ac:dyDescent="0.25">
      <c r="B17" s="169"/>
      <c r="C17" s="58"/>
      <c r="D17" s="159" t="s">
        <v>80</v>
      </c>
      <c r="E17" s="1" t="s">
        <v>81</v>
      </c>
    </row>
    <row r="18" spans="2:39" ht="15" customHeight="1" x14ac:dyDescent="0.25">
      <c r="B18" s="169"/>
      <c r="C18" s="58"/>
      <c r="D18" s="16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69"/>
      <c r="C19" s="58"/>
      <c r="D19" s="160"/>
      <c r="E19" t="s">
        <v>82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69"/>
      <c r="C20" s="58"/>
      <c r="D20" s="161"/>
      <c r="E20" t="s">
        <v>83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69"/>
      <c r="C21" s="58"/>
      <c r="D21" s="161"/>
      <c r="E21" t="s">
        <v>84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69"/>
      <c r="C22" s="58"/>
      <c r="D22" s="16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69"/>
      <c r="C23" s="58"/>
      <c r="D23" s="161"/>
      <c r="E23" s="1" t="s">
        <v>85</v>
      </c>
      <c r="F23" s="60"/>
    </row>
    <row r="24" spans="2:39" ht="15" customHeight="1" x14ac:dyDescent="0.25">
      <c r="B24" s="169"/>
      <c r="C24" s="58"/>
      <c r="D24" s="16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69"/>
      <c r="C25" s="58"/>
      <c r="D25" s="161"/>
      <c r="E25" t="s">
        <v>82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69"/>
      <c r="C26" s="58"/>
      <c r="D26" s="161"/>
      <c r="E26" t="s">
        <v>83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69"/>
      <c r="C27" s="58"/>
      <c r="D27" s="161"/>
      <c r="E27" t="s">
        <v>84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69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69"/>
      <c r="C29" s="58"/>
      <c r="D29" s="58"/>
      <c r="E29" s="1" t="s">
        <v>86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69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69"/>
      <c r="C31" s="58"/>
      <c r="D31" s="160" t="s">
        <v>87</v>
      </c>
      <c r="E31" s="61" t="s">
        <v>88</v>
      </c>
      <c r="F31" s="62" t="s">
        <v>89</v>
      </c>
      <c r="G31" s="62" t="s">
        <v>90</v>
      </c>
      <c r="H31" s="62" t="s">
        <v>91</v>
      </c>
      <c r="I31" s="63" t="s">
        <v>92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69"/>
      <c r="C32" s="58"/>
      <c r="D32" s="160"/>
      <c r="E32" s="66" t="s">
        <v>93</v>
      </c>
      <c r="F32" s="67" t="s">
        <v>94</v>
      </c>
      <c r="G32" s="67" t="s">
        <v>95</v>
      </c>
      <c r="H32" s="67" t="s">
        <v>96</v>
      </c>
      <c r="I32" s="68" t="s">
        <v>97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69"/>
      <c r="C33" s="58"/>
      <c r="D33" s="160"/>
      <c r="E33" s="69" t="s">
        <v>98</v>
      </c>
      <c r="F33" s="70" t="s">
        <v>99</v>
      </c>
      <c r="G33" s="70" t="s">
        <v>95</v>
      </c>
      <c r="H33" s="70" t="s">
        <v>96</v>
      </c>
      <c r="I33" s="71" t="s">
        <v>97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69"/>
      <c r="C34" s="58"/>
      <c r="D34" s="160"/>
      <c r="E34" s="72" t="s">
        <v>100</v>
      </c>
      <c r="F34" s="73" t="s">
        <v>101</v>
      </c>
      <c r="G34" s="73" t="s">
        <v>95</v>
      </c>
      <c r="H34" s="73" t="s">
        <v>96</v>
      </c>
      <c r="I34" s="74" t="s">
        <v>97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69"/>
      <c r="C35" s="58"/>
      <c r="D35" s="160"/>
      <c r="E35" s="69" t="s">
        <v>102</v>
      </c>
      <c r="F35" s="70" t="s">
        <v>103</v>
      </c>
      <c r="G35" s="70" t="s">
        <v>95</v>
      </c>
      <c r="H35" s="70" t="s">
        <v>96</v>
      </c>
      <c r="I35" s="71" t="s">
        <v>97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69"/>
      <c r="C36" s="58"/>
      <c r="D36" s="160"/>
      <c r="E36" s="75" t="s">
        <v>104</v>
      </c>
      <c r="F36" s="76" t="s">
        <v>105</v>
      </c>
      <c r="G36" s="76" t="s">
        <v>95</v>
      </c>
      <c r="H36" s="76" t="s">
        <v>96</v>
      </c>
      <c r="I36" s="77" t="s">
        <v>97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62" t="s">
        <v>106</v>
      </c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107</v>
      </c>
    </row>
    <row r="41" spans="2:74" x14ac:dyDescent="0.25">
      <c r="D41" t="s">
        <v>108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64" t="s">
        <v>61</v>
      </c>
      <c r="D43" s="159" t="s">
        <v>109</v>
      </c>
      <c r="E43" s="79" t="s">
        <v>93</v>
      </c>
      <c r="F43" s="80" t="s">
        <v>82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64"/>
      <c r="D44" s="160"/>
      <c r="E44" s="82" t="s">
        <v>93</v>
      </c>
      <c r="F44" s="80" t="s">
        <v>83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64"/>
      <c r="D45" s="160"/>
      <c r="E45" s="83" t="s">
        <v>93</v>
      </c>
      <c r="F45" s="80" t="s">
        <v>84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64"/>
      <c r="D46" s="161"/>
      <c r="E46" s="79" t="s">
        <v>98</v>
      </c>
      <c r="F46" s="80" t="s">
        <v>82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64"/>
      <c r="D47" s="161"/>
      <c r="E47" s="79" t="s">
        <v>98</v>
      </c>
      <c r="F47" s="80" t="s">
        <v>83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64"/>
      <c r="D48" s="161"/>
      <c r="E48" s="79" t="s">
        <v>98</v>
      </c>
      <c r="F48" s="80" t="s">
        <v>84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64"/>
      <c r="D49" s="161"/>
      <c r="E49" s="79" t="s">
        <v>100</v>
      </c>
      <c r="F49" s="80" t="s">
        <v>82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64"/>
      <c r="D50" s="161"/>
      <c r="E50" s="79" t="s">
        <v>100</v>
      </c>
      <c r="F50" s="80" t="s">
        <v>83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64"/>
      <c r="D51" s="161"/>
      <c r="E51" s="79" t="s">
        <v>100</v>
      </c>
      <c r="F51" s="80" t="s">
        <v>84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64"/>
      <c r="D52" s="161"/>
      <c r="E52" s="79" t="s">
        <v>102</v>
      </c>
      <c r="F52" s="80" t="s">
        <v>82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64"/>
      <c r="D53" s="161"/>
      <c r="E53" s="79" t="s">
        <v>102</v>
      </c>
      <c r="F53" s="80" t="s">
        <v>83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64"/>
      <c r="D54" s="161"/>
      <c r="E54" s="79" t="s">
        <v>102</v>
      </c>
      <c r="F54" s="80" t="s">
        <v>84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64"/>
      <c r="D55" s="161"/>
      <c r="E55" s="79" t="s">
        <v>104</v>
      </c>
      <c r="F55" s="80" t="s">
        <v>82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64"/>
      <c r="D56" s="161"/>
      <c r="E56" s="79" t="s">
        <v>104</v>
      </c>
      <c r="F56" s="80" t="s">
        <v>83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64"/>
      <c r="D57" s="161"/>
      <c r="E57" s="79" t="s">
        <v>104</v>
      </c>
      <c r="F57" s="80" t="s">
        <v>84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64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64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64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64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64"/>
      <c r="D62" s="159" t="s">
        <v>110</v>
      </c>
      <c r="E62" s="79" t="s">
        <v>93</v>
      </c>
      <c r="F62" s="80" t="s">
        <v>82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64"/>
      <c r="D63" s="160"/>
      <c r="E63" s="82" t="s">
        <v>93</v>
      </c>
      <c r="F63" s="80" t="s">
        <v>83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64"/>
      <c r="D64" s="160"/>
      <c r="E64" s="83" t="s">
        <v>93</v>
      </c>
      <c r="F64" s="80" t="s">
        <v>84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64"/>
      <c r="D65" s="161"/>
      <c r="E65" s="79" t="s">
        <v>98</v>
      </c>
      <c r="F65" s="80" t="s">
        <v>82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64"/>
      <c r="D66" s="161"/>
      <c r="E66" s="79" t="s">
        <v>98</v>
      </c>
      <c r="F66" s="80" t="s">
        <v>83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64"/>
      <c r="D67" s="161"/>
      <c r="E67" s="79" t="s">
        <v>98</v>
      </c>
      <c r="F67" s="80" t="s">
        <v>84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64"/>
      <c r="D68" s="161"/>
      <c r="E68" s="79" t="s">
        <v>100</v>
      </c>
      <c r="F68" s="80" t="s">
        <v>82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64"/>
      <c r="D69" s="161"/>
      <c r="E69" s="79" t="s">
        <v>100</v>
      </c>
      <c r="F69" s="80" t="s">
        <v>83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64"/>
      <c r="D70" s="161"/>
      <c r="E70" s="79" t="s">
        <v>100</v>
      </c>
      <c r="F70" s="80" t="s">
        <v>84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64"/>
      <c r="D71" s="161"/>
      <c r="E71" s="79" t="s">
        <v>102</v>
      </c>
      <c r="F71" s="80" t="s">
        <v>82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64"/>
      <c r="D72" s="161"/>
      <c r="E72" s="79" t="s">
        <v>102</v>
      </c>
      <c r="F72" s="80" t="s">
        <v>83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64"/>
      <c r="D73" s="161"/>
      <c r="E73" s="79" t="s">
        <v>102</v>
      </c>
      <c r="F73" s="80" t="s">
        <v>84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64"/>
      <c r="D74" s="161"/>
      <c r="E74" s="79" t="s">
        <v>104</v>
      </c>
      <c r="F74" s="80" t="s">
        <v>82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64"/>
      <c r="D75" s="161"/>
      <c r="E75" s="79" t="s">
        <v>104</v>
      </c>
      <c r="F75" s="80" t="s">
        <v>83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64"/>
      <c r="D76" s="161"/>
      <c r="E76" s="79" t="s">
        <v>104</v>
      </c>
      <c r="F76" s="80" t="s">
        <v>84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64"/>
      <c r="D77" s="84"/>
      <c r="E77" s="82"/>
      <c r="F77" s="82"/>
    </row>
    <row r="78" spans="2:74" x14ac:dyDescent="0.25">
      <c r="B78" s="164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64"/>
      <c r="D79" s="159" t="s">
        <v>111</v>
      </c>
      <c r="E79" s="79" t="s">
        <v>93</v>
      </c>
      <c r="F79" s="80" t="s">
        <v>82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64"/>
      <c r="D80" s="160"/>
      <c r="E80" s="82" t="s">
        <v>93</v>
      </c>
      <c r="F80" s="80" t="s">
        <v>83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64"/>
      <c r="D81" s="160"/>
      <c r="E81" s="83" t="s">
        <v>93</v>
      </c>
      <c r="F81" s="80" t="s">
        <v>84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65"/>
      <c r="D82" s="161"/>
      <c r="E82" s="79" t="s">
        <v>98</v>
      </c>
      <c r="F82" s="80" t="s">
        <v>82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65"/>
      <c r="D83" s="161"/>
      <c r="E83" s="79" t="s">
        <v>98</v>
      </c>
      <c r="F83" s="80" t="s">
        <v>83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65"/>
      <c r="D84" s="161"/>
      <c r="E84" s="79" t="s">
        <v>98</v>
      </c>
      <c r="F84" s="80" t="s">
        <v>84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65"/>
      <c r="D85" s="161"/>
      <c r="E85" s="79" t="s">
        <v>100</v>
      </c>
      <c r="F85" s="80" t="s">
        <v>82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65"/>
      <c r="D86" s="161"/>
      <c r="E86" s="79" t="s">
        <v>100</v>
      </c>
      <c r="F86" s="80" t="s">
        <v>83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65"/>
      <c r="D87" s="161"/>
      <c r="E87" s="79" t="s">
        <v>100</v>
      </c>
      <c r="F87" s="80" t="s">
        <v>84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65"/>
      <c r="D88" s="161"/>
      <c r="E88" s="79" t="s">
        <v>102</v>
      </c>
      <c r="F88" s="80" t="s">
        <v>82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65"/>
      <c r="D89" s="161"/>
      <c r="E89" s="79" t="s">
        <v>102</v>
      </c>
      <c r="F89" s="80" t="s">
        <v>83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65"/>
      <c r="D90" s="161"/>
      <c r="E90" s="79" t="s">
        <v>102</v>
      </c>
      <c r="F90" s="80" t="s">
        <v>84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65"/>
      <c r="D91" s="161"/>
      <c r="E91" s="79" t="s">
        <v>104</v>
      </c>
      <c r="F91" s="80" t="s">
        <v>82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65"/>
      <c r="D92" s="161"/>
      <c r="E92" s="79" t="s">
        <v>104</v>
      </c>
      <c r="F92" s="80" t="s">
        <v>83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65"/>
      <c r="D93" s="161"/>
      <c r="E93" s="79" t="s">
        <v>104</v>
      </c>
      <c r="F93" s="80" t="s">
        <v>84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65"/>
    </row>
    <row r="95" spans="2:41" ht="15" customHeight="1" x14ac:dyDescent="0.25">
      <c r="B95" s="165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65"/>
      <c r="D96" s="159" t="s">
        <v>112</v>
      </c>
      <c r="E96" s="79" t="s">
        <v>93</v>
      </c>
      <c r="F96" s="80" t="s">
        <v>82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65"/>
      <c r="D97" s="160"/>
      <c r="E97" s="82" t="s">
        <v>93</v>
      </c>
      <c r="F97" s="80" t="s">
        <v>83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65"/>
      <c r="D98" s="160"/>
      <c r="E98" s="83" t="s">
        <v>93</v>
      </c>
      <c r="F98" s="80" t="s">
        <v>84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65"/>
      <c r="D99" s="161"/>
      <c r="E99" s="79" t="s">
        <v>98</v>
      </c>
      <c r="F99" s="80" t="s">
        <v>82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65"/>
      <c r="D100" s="161"/>
      <c r="E100" s="79" t="s">
        <v>98</v>
      </c>
      <c r="F100" s="80" t="s">
        <v>83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65"/>
      <c r="D101" s="161"/>
      <c r="E101" s="79" t="s">
        <v>98</v>
      </c>
      <c r="F101" s="80" t="s">
        <v>84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65"/>
      <c r="D102" s="161"/>
      <c r="E102" s="79" t="s">
        <v>100</v>
      </c>
      <c r="F102" s="80" t="s">
        <v>82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65"/>
      <c r="D103" s="161"/>
      <c r="E103" s="79" t="s">
        <v>100</v>
      </c>
      <c r="F103" s="80" t="s">
        <v>83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65"/>
      <c r="D104" s="161"/>
      <c r="E104" s="79" t="s">
        <v>100</v>
      </c>
      <c r="F104" s="80" t="s">
        <v>84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65"/>
      <c r="D105" s="161"/>
      <c r="E105" s="79" t="s">
        <v>102</v>
      </c>
      <c r="F105" s="80" t="s">
        <v>82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65"/>
      <c r="D106" s="161"/>
      <c r="E106" s="79" t="s">
        <v>102</v>
      </c>
      <c r="F106" s="80" t="s">
        <v>83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65"/>
      <c r="D107" s="161"/>
      <c r="E107" s="79" t="s">
        <v>102</v>
      </c>
      <c r="F107" s="80" t="s">
        <v>84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65"/>
      <c r="D108" s="161"/>
      <c r="E108" s="79" t="s">
        <v>104</v>
      </c>
      <c r="F108" s="80" t="s">
        <v>82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65"/>
      <c r="D109" s="161"/>
      <c r="E109" s="79" t="s">
        <v>104</v>
      </c>
      <c r="F109" s="80" t="s">
        <v>83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65"/>
      <c r="D110" s="161"/>
      <c r="E110" s="79" t="s">
        <v>104</v>
      </c>
      <c r="F110" s="80" t="s">
        <v>84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65"/>
    </row>
    <row r="112" spans="2:36" x14ac:dyDescent="0.25">
      <c r="B112" s="165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65"/>
      <c r="D113" s="159" t="s">
        <v>113</v>
      </c>
      <c r="E113" s="79" t="s">
        <v>93</v>
      </c>
      <c r="F113" s="80" t="s">
        <v>82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65"/>
      <c r="D114" s="160"/>
      <c r="E114" s="82" t="s">
        <v>93</v>
      </c>
      <c r="F114" s="80" t="s">
        <v>83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65"/>
      <c r="D115" s="160"/>
      <c r="E115" s="83" t="s">
        <v>93</v>
      </c>
      <c r="F115" s="80" t="s">
        <v>84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65"/>
      <c r="D116" s="161"/>
      <c r="E116" s="79" t="s">
        <v>98</v>
      </c>
      <c r="F116" s="80" t="s">
        <v>82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65"/>
      <c r="D117" s="161"/>
      <c r="E117" s="79" t="s">
        <v>98</v>
      </c>
      <c r="F117" s="80" t="s">
        <v>83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65"/>
      <c r="D118" s="161"/>
      <c r="E118" s="79" t="s">
        <v>98</v>
      </c>
      <c r="F118" s="80" t="s">
        <v>84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65"/>
      <c r="D119" s="161"/>
      <c r="E119" s="79" t="s">
        <v>100</v>
      </c>
      <c r="F119" s="80" t="s">
        <v>82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65"/>
      <c r="D120" s="161"/>
      <c r="E120" s="79" t="s">
        <v>100</v>
      </c>
      <c r="F120" s="80" t="s">
        <v>83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65"/>
      <c r="D121" s="161"/>
      <c r="E121" s="79" t="s">
        <v>100</v>
      </c>
      <c r="F121" s="80" t="s">
        <v>84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65"/>
      <c r="D122" s="161"/>
      <c r="E122" s="79" t="s">
        <v>102</v>
      </c>
      <c r="F122" s="80" t="s">
        <v>82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65"/>
      <c r="D123" s="161"/>
      <c r="E123" s="79" t="s">
        <v>102</v>
      </c>
      <c r="F123" s="80" t="s">
        <v>83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65"/>
      <c r="D124" s="161"/>
      <c r="E124" s="79" t="s">
        <v>102</v>
      </c>
      <c r="F124" s="80" t="s">
        <v>84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65"/>
      <c r="D125" s="161"/>
      <c r="E125" s="79" t="s">
        <v>104</v>
      </c>
      <c r="F125" s="80" t="s">
        <v>82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65"/>
      <c r="D126" s="161"/>
      <c r="E126" s="79" t="s">
        <v>104</v>
      </c>
      <c r="F126" s="80" t="s">
        <v>83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65"/>
      <c r="D127" s="161"/>
      <c r="E127" s="79" t="s">
        <v>104</v>
      </c>
      <c r="F127" s="80" t="s">
        <v>84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63" t="s">
        <v>114</v>
      </c>
      <c r="C129" s="162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53" t="s">
        <v>115</v>
      </c>
      <c r="D131" s="154"/>
      <c r="E131" s="154"/>
      <c r="F131" s="154"/>
      <c r="G131" s="154"/>
      <c r="H131" s="154"/>
      <c r="I131" s="156" t="s">
        <v>116</v>
      </c>
      <c r="J131" s="157"/>
      <c r="K131" s="157"/>
      <c r="L131" s="157"/>
      <c r="M131" s="158"/>
      <c r="N131" s="89" t="s">
        <v>117</v>
      </c>
      <c r="O131" s="90" t="s">
        <v>118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43" t="s">
        <v>119</v>
      </c>
      <c r="D132" s="144"/>
      <c r="E132" s="144"/>
      <c r="F132" s="144"/>
      <c r="G132" s="144"/>
      <c r="H132" s="145"/>
      <c r="I132" t="s">
        <v>95</v>
      </c>
      <c r="M132" s="96"/>
      <c r="N132" s="97"/>
      <c r="O132" s="98"/>
      <c r="W132" s="99"/>
    </row>
    <row r="133" spans="2:28" ht="14.85" customHeight="1" x14ac:dyDescent="0.25">
      <c r="B133" s="40"/>
      <c r="C133" s="143" t="s">
        <v>120</v>
      </c>
      <c r="D133" s="144"/>
      <c r="E133" s="144"/>
      <c r="F133" s="144"/>
      <c r="G133" s="144"/>
      <c r="H133" s="145"/>
      <c r="I133" s="100" t="s">
        <v>95</v>
      </c>
      <c r="J133" s="101"/>
      <c r="K133" s="101"/>
      <c r="L133" s="101"/>
      <c r="M133" s="102"/>
      <c r="N133" s="103"/>
      <c r="O133" s="103"/>
      <c r="P133" s="101" t="s">
        <v>121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43" t="s">
        <v>109</v>
      </c>
      <c r="D134" s="144"/>
      <c r="E134" s="144"/>
      <c r="F134" s="144"/>
      <c r="G134" s="144"/>
      <c r="H134" s="145"/>
      <c r="I134" s="149" t="s">
        <v>122</v>
      </c>
      <c r="J134" s="150"/>
      <c r="K134" s="150"/>
      <c r="L134" s="150"/>
      <c r="M134" s="151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43" t="s">
        <v>123</v>
      </c>
      <c r="D135" s="144"/>
      <c r="E135" s="144"/>
      <c r="F135" s="144"/>
      <c r="G135" s="144"/>
      <c r="H135" s="145"/>
      <c r="I135" s="149" t="s">
        <v>124</v>
      </c>
      <c r="J135" s="150"/>
      <c r="K135" s="150"/>
      <c r="L135" s="150"/>
      <c r="M135" s="151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43" t="s">
        <v>125</v>
      </c>
      <c r="D136" s="144"/>
      <c r="E136" s="144"/>
      <c r="F136" s="144"/>
      <c r="G136" s="144"/>
      <c r="H136" s="145"/>
      <c r="I136" s="108" t="s">
        <v>95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46" t="s">
        <v>126</v>
      </c>
      <c r="D137" s="147"/>
      <c r="E137" s="147"/>
      <c r="F137" s="147"/>
      <c r="G137" s="147"/>
      <c r="H137" s="148"/>
      <c r="I137" s="112" t="s">
        <v>95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52"/>
      <c r="D138" s="152"/>
      <c r="E138" s="152"/>
      <c r="F138" s="152"/>
      <c r="G138" s="152"/>
      <c r="H138" s="152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53" t="s">
        <v>127</v>
      </c>
      <c r="D139" s="154"/>
      <c r="E139" s="154"/>
      <c r="F139" s="154"/>
      <c r="G139" s="154"/>
      <c r="H139" s="155"/>
      <c r="I139" s="156" t="s">
        <v>116</v>
      </c>
      <c r="J139" s="157"/>
      <c r="K139" s="157"/>
      <c r="L139" s="157"/>
      <c r="M139" s="158"/>
      <c r="N139" s="89" t="s">
        <v>117</v>
      </c>
      <c r="O139" s="89" t="s">
        <v>118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43" t="s">
        <v>120</v>
      </c>
      <c r="D140" s="144"/>
      <c r="E140" s="144"/>
      <c r="F140" s="144"/>
      <c r="G140" s="144"/>
      <c r="H140" s="145"/>
      <c r="I140" s="100" t="s">
        <v>95</v>
      </c>
      <c r="J140" s="101"/>
      <c r="K140" s="101"/>
      <c r="L140" s="101"/>
      <c r="M140" s="121"/>
      <c r="N140" s="103"/>
      <c r="O140" s="103"/>
      <c r="P140" s="101" t="s">
        <v>121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109</v>
      </c>
      <c r="D141" s="94"/>
      <c r="E141" s="94"/>
      <c r="F141" s="94"/>
      <c r="G141" s="94"/>
      <c r="H141" s="95"/>
      <c r="I141" s="122" t="s">
        <v>128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129</v>
      </c>
      <c r="D142" s="94"/>
      <c r="E142" s="94"/>
      <c r="F142" s="94"/>
      <c r="G142" s="94"/>
      <c r="H142" s="95"/>
      <c r="I142" s="127" t="s">
        <v>95</v>
      </c>
      <c r="J142" s="127"/>
      <c r="K142" s="127"/>
      <c r="L142" s="127"/>
      <c r="M142" s="127"/>
      <c r="O142" s="128"/>
      <c r="P142" s="129" t="s">
        <v>130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43" t="s">
        <v>123</v>
      </c>
      <c r="D143" s="144"/>
      <c r="E143" s="144"/>
      <c r="F143" s="144"/>
      <c r="G143" s="144"/>
      <c r="H143" s="145"/>
      <c r="I143" s="122" t="s">
        <v>128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43" t="s">
        <v>125</v>
      </c>
      <c r="D144" s="144"/>
      <c r="E144" s="144"/>
      <c r="F144" s="144"/>
      <c r="G144" s="144"/>
      <c r="H144" s="145"/>
      <c r="I144" s="122" t="s">
        <v>128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46" t="s">
        <v>131</v>
      </c>
      <c r="D145" s="147"/>
      <c r="E145" s="147"/>
      <c r="F145" s="147"/>
      <c r="G145" s="147"/>
      <c r="H145" s="148"/>
      <c r="I145" s="112" t="s">
        <v>95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I135:M135"/>
    <mergeCell ref="C136:H136"/>
    <mergeCell ref="C137:H137"/>
    <mergeCell ref="C138:H138"/>
    <mergeCell ref="C139:H139"/>
    <mergeCell ref="I139:M139"/>
    <mergeCell ref="C140:H140"/>
    <mergeCell ref="C143:H143"/>
    <mergeCell ref="C144:H144"/>
    <mergeCell ref="C145:H145"/>
    <mergeCell ref="C135:H135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E35" sqref="E35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19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20</v>
      </c>
      <c r="C2" s="186"/>
      <c r="D2" s="187"/>
      <c r="E2" s="39"/>
      <c r="F2" s="185" t="s">
        <v>21</v>
      </c>
      <c r="G2" s="186"/>
      <c r="H2" s="187"/>
      <c r="I2" s="185" t="s">
        <v>22</v>
      </c>
      <c r="J2" s="186"/>
      <c r="K2" s="187"/>
      <c r="L2" s="185" t="s">
        <v>23</v>
      </c>
      <c r="M2" s="186"/>
      <c r="N2" s="187"/>
    </row>
    <row r="3" spans="1:14" x14ac:dyDescent="0.25">
      <c r="A3" s="18" t="s">
        <v>41</v>
      </c>
      <c r="B3" s="19" t="s">
        <v>38</v>
      </c>
      <c r="C3" s="20" t="s">
        <v>1</v>
      </c>
      <c r="D3" s="18" t="s">
        <v>39</v>
      </c>
      <c r="E3" s="20"/>
      <c r="F3" s="21" t="s">
        <v>40</v>
      </c>
      <c r="G3" s="20" t="s">
        <v>1</v>
      </c>
      <c r="H3" s="18" t="s">
        <v>39</v>
      </c>
      <c r="I3" s="21" t="s">
        <v>40</v>
      </c>
      <c r="J3" s="20" t="s">
        <v>1</v>
      </c>
      <c r="K3" s="18" t="s">
        <v>39</v>
      </c>
      <c r="L3" s="21" t="s">
        <v>40</v>
      </c>
      <c r="M3" s="20" t="s">
        <v>1</v>
      </c>
      <c r="N3" s="18" t="s">
        <v>39</v>
      </c>
    </row>
    <row r="4" spans="1:14" x14ac:dyDescent="0.25">
      <c r="A4" s="16" t="s">
        <v>24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25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26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27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42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28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29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30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31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32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33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34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35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36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37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48</v>
      </c>
    </row>
    <row r="22" spans="1:14" x14ac:dyDescent="0.25">
      <c r="A22" t="s">
        <v>49</v>
      </c>
      <c r="D22" s="35">
        <f>SUM(D5:D9,D12:D17)</f>
        <v>0.57999999999999985</v>
      </c>
      <c r="E22" s="35"/>
      <c r="F22" s="37" t="s">
        <v>56</v>
      </c>
    </row>
    <row r="23" spans="1:14" x14ac:dyDescent="0.25">
      <c r="A23" t="s">
        <v>50</v>
      </c>
      <c r="D23" s="36">
        <f>D10*SUM(D5:D7)/SUM(D4:D7)</f>
        <v>2.1272727272727273E-2</v>
      </c>
      <c r="E23" s="36"/>
      <c r="F23" s="37" t="s">
        <v>56</v>
      </c>
    </row>
    <row r="24" spans="1:14" x14ac:dyDescent="0.25">
      <c r="A24" t="s">
        <v>18</v>
      </c>
      <c r="D24" s="35">
        <f>SUM(D22:D23)</f>
        <v>0.60127272727272707</v>
      </c>
      <c r="E24" s="35"/>
      <c r="F24" s="37" t="s">
        <v>56</v>
      </c>
    </row>
    <row r="25" spans="1:14" x14ac:dyDescent="0.25">
      <c r="A25" t="s">
        <v>18</v>
      </c>
      <c r="D25" s="5">
        <f>D24*10^6</f>
        <v>601272.72727272706</v>
      </c>
      <c r="E25" s="5"/>
      <c r="F25" s="37" t="s">
        <v>57</v>
      </c>
    </row>
    <row r="26" spans="1:14" x14ac:dyDescent="0.25">
      <c r="A26" t="s">
        <v>18</v>
      </c>
      <c r="D26" s="5">
        <f>D25*About!A48</f>
        <v>549760.10443936056</v>
      </c>
      <c r="E26" s="5"/>
      <c r="F26" s="37" t="s">
        <v>59</v>
      </c>
    </row>
    <row r="28" spans="1:14" x14ac:dyDescent="0.25">
      <c r="A28" t="s">
        <v>60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83FF-6D12-451D-B709-5F68973469C6}">
  <dimension ref="A1:AE12"/>
  <sheetViews>
    <sheetView workbookViewId="0">
      <selection sqref="A1:AE2"/>
    </sheetView>
  </sheetViews>
  <sheetFormatPr defaultRowHeight="15" x14ac:dyDescent="0.25"/>
  <cols>
    <col min="1" max="1" width="20.42578125" customWidth="1"/>
  </cols>
  <sheetData>
    <row r="1" spans="1:31" x14ac:dyDescent="0.25">
      <c r="A1" t="s">
        <v>149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150</v>
      </c>
      <c r="B2">
        <v>272875</v>
      </c>
      <c r="C2">
        <v>306692</v>
      </c>
      <c r="D2">
        <v>303546</v>
      </c>
      <c r="E2">
        <v>277345</v>
      </c>
      <c r="F2">
        <v>256728</v>
      </c>
      <c r="G2">
        <v>240275</v>
      </c>
      <c r="H2">
        <v>226464</v>
      </c>
      <c r="I2">
        <v>214618</v>
      </c>
      <c r="J2">
        <v>204553</v>
      </c>
      <c r="K2">
        <v>196075</v>
      </c>
      <c r="L2">
        <v>188655</v>
      </c>
      <c r="M2">
        <v>182183</v>
      </c>
      <c r="N2">
        <v>176401</v>
      </c>
      <c r="O2">
        <v>171611</v>
      </c>
      <c r="P2">
        <v>167430</v>
      </c>
      <c r="Q2">
        <v>163809</v>
      </c>
      <c r="R2">
        <v>160633</v>
      </c>
      <c r="S2">
        <v>157780</v>
      </c>
      <c r="T2">
        <v>155218</v>
      </c>
      <c r="U2">
        <v>152921</v>
      </c>
      <c r="V2">
        <v>150890</v>
      </c>
      <c r="W2">
        <v>149018</v>
      </c>
      <c r="X2">
        <v>147310</v>
      </c>
      <c r="Y2">
        <v>145744</v>
      </c>
      <c r="Z2">
        <v>144287</v>
      </c>
      <c r="AA2">
        <v>142963</v>
      </c>
      <c r="AB2">
        <v>141726</v>
      </c>
      <c r="AC2">
        <v>140576</v>
      </c>
      <c r="AD2">
        <v>139495</v>
      </c>
      <c r="AE2">
        <v>138485</v>
      </c>
    </row>
    <row r="3" spans="1:31" x14ac:dyDescent="0.25">
      <c r="C3">
        <f t="shared" ref="C3:AE3" si="0">C9*$B$12*1000</f>
        <v>306878.94936720002</v>
      </c>
      <c r="D3">
        <f t="shared" si="0"/>
        <v>303731.66899460001</v>
      </c>
      <c r="E3">
        <f t="shared" si="0"/>
        <v>279266.77737264393</v>
      </c>
      <c r="F3">
        <f t="shared" si="0"/>
        <v>243293.47578553518</v>
      </c>
      <c r="G3">
        <f t="shared" si="0"/>
        <v>233252.14840633751</v>
      </c>
      <c r="H3">
        <f t="shared" si="0"/>
        <v>223191.51259439666</v>
      </c>
      <c r="I3">
        <f t="shared" si="0"/>
        <v>213109.23426421883</v>
      </c>
      <c r="J3">
        <f t="shared" si="0"/>
        <v>203002.58732914092</v>
      </c>
      <c r="K3">
        <f t="shared" si="0"/>
        <v>192868.36780069349</v>
      </c>
      <c r="L3">
        <f t="shared" si="0"/>
        <v>189356.03464602598</v>
      </c>
      <c r="M3">
        <f t="shared" si="0"/>
        <v>185846.97839553715</v>
      </c>
      <c r="N3">
        <f t="shared" si="0"/>
        <v>182341.32671366737</v>
      </c>
      <c r="O3">
        <f t="shared" si="0"/>
        <v>178839.21398365742</v>
      </c>
      <c r="P3">
        <f t="shared" si="0"/>
        <v>175340.78175544157</v>
      </c>
      <c r="Q3">
        <f t="shared" si="0"/>
        <v>171846.17922985621</v>
      </c>
      <c r="R3">
        <f t="shared" si="0"/>
        <v>168355.56378264303</v>
      </c>
      <c r="S3">
        <f t="shared" si="0"/>
        <v>164869.10153211665</v>
      </c>
      <c r="T3">
        <f t="shared" si="0"/>
        <v>161386.96795480166</v>
      </c>
      <c r="U3">
        <f t="shared" si="0"/>
        <v>157909.34855383474</v>
      </c>
      <c r="V3">
        <f t="shared" si="0"/>
        <v>154436.43958548567</v>
      </c>
      <c r="W3">
        <f t="shared" si="0"/>
        <v>150968.44884977813</v>
      </c>
      <c r="X3">
        <f t="shared" si="0"/>
        <v>147505.59655190937</v>
      </c>
      <c r="Y3">
        <f t="shared" si="0"/>
        <v>144048.11624197359</v>
      </c>
      <c r="Z3">
        <f t="shared" si="0"/>
        <v>140596.25584142513</v>
      </c>
      <c r="AA3">
        <f t="shared" si="0"/>
        <v>137150.27876576502</v>
      </c>
      <c r="AB3">
        <f t="shared" si="0"/>
        <v>133710.46515414325</v>
      </c>
      <c r="AC3">
        <f t="shared" si="0"/>
        <v>130277.11321794621</v>
      </c>
      <c r="AD3">
        <f t="shared" si="0"/>
        <v>126850.54072202249</v>
      </c>
      <c r="AE3">
        <f t="shared" si="0"/>
        <v>123431.08661402132</v>
      </c>
    </row>
    <row r="5" spans="1:31" x14ac:dyDescent="0.25">
      <c r="A5" t="s">
        <v>149</v>
      </c>
      <c r="B5">
        <v>2021</v>
      </c>
      <c r="C5">
        <v>2022</v>
      </c>
      <c r="D5">
        <v>2023</v>
      </c>
      <c r="E5">
        <v>2024</v>
      </c>
      <c r="F5">
        <v>2025</v>
      </c>
      <c r="G5">
        <v>2026</v>
      </c>
      <c r="H5">
        <v>2027</v>
      </c>
      <c r="I5">
        <v>2028</v>
      </c>
      <c r="J5">
        <v>2029</v>
      </c>
      <c r="K5">
        <v>2030</v>
      </c>
      <c r="L5">
        <v>2031</v>
      </c>
      <c r="M5">
        <v>2032</v>
      </c>
      <c r="N5">
        <v>2033</v>
      </c>
      <c r="O5">
        <v>2034</v>
      </c>
      <c r="P5">
        <v>2035</v>
      </c>
      <c r="Q5">
        <v>2036</v>
      </c>
      <c r="R5">
        <v>2037</v>
      </c>
      <c r="S5">
        <v>2038</v>
      </c>
      <c r="T5">
        <v>2039</v>
      </c>
      <c r="U5">
        <v>2040</v>
      </c>
      <c r="V5">
        <v>2041</v>
      </c>
      <c r="W5">
        <v>2042</v>
      </c>
      <c r="X5">
        <v>2043</v>
      </c>
      <c r="Y5">
        <v>2044</v>
      </c>
      <c r="Z5">
        <v>2045</v>
      </c>
      <c r="AA5">
        <v>2046</v>
      </c>
      <c r="AB5">
        <v>2047</v>
      </c>
      <c r="AC5">
        <v>2048</v>
      </c>
      <c r="AD5">
        <v>2049</v>
      </c>
      <c r="AE5">
        <v>2050</v>
      </c>
    </row>
    <row r="6" spans="1:31" x14ac:dyDescent="0.25">
      <c r="A6" t="s">
        <v>148</v>
      </c>
      <c r="B6">
        <v>253384</v>
      </c>
      <c r="C6">
        <v>284786</v>
      </c>
      <c r="D6">
        <v>281865</v>
      </c>
      <c r="E6">
        <v>272120</v>
      </c>
      <c r="F6">
        <v>244268</v>
      </c>
      <c r="G6">
        <v>245045</v>
      </c>
      <c r="H6">
        <v>245897</v>
      </c>
      <c r="I6">
        <v>246831</v>
      </c>
      <c r="J6">
        <v>247860</v>
      </c>
      <c r="K6">
        <v>248994</v>
      </c>
      <c r="L6">
        <v>247304</v>
      </c>
      <c r="M6">
        <v>245600</v>
      </c>
      <c r="N6">
        <v>243884</v>
      </c>
      <c r="O6">
        <v>242154</v>
      </c>
      <c r="P6">
        <v>240409</v>
      </c>
      <c r="Q6">
        <v>238650</v>
      </c>
      <c r="R6">
        <v>236876</v>
      </c>
      <c r="S6">
        <v>235085</v>
      </c>
      <c r="T6">
        <v>233278</v>
      </c>
      <c r="U6">
        <v>231454</v>
      </c>
      <c r="V6">
        <v>229611</v>
      </c>
      <c r="W6">
        <v>227750</v>
      </c>
      <c r="X6">
        <v>225869</v>
      </c>
      <c r="Y6">
        <v>223967</v>
      </c>
      <c r="Z6">
        <v>222043</v>
      </c>
      <c r="AA6">
        <v>220097</v>
      </c>
      <c r="AB6">
        <v>218127</v>
      </c>
      <c r="AC6">
        <v>216133</v>
      </c>
      <c r="AD6">
        <v>214112</v>
      </c>
      <c r="AE6">
        <v>212064</v>
      </c>
    </row>
    <row r="7" spans="1:31" x14ac:dyDescent="0.25">
      <c r="C7">
        <f t="shared" ref="C7:AE7" si="1">C10*$B$12*1000</f>
        <v>284959.40253119997</v>
      </c>
      <c r="D7">
        <f t="shared" si="1"/>
        <v>282036.92402159999</v>
      </c>
      <c r="E7">
        <f t="shared" si="1"/>
        <v>272286.05370173522</v>
      </c>
      <c r="F7">
        <f t="shared" si="1"/>
        <v>244417.06594404427</v>
      </c>
      <c r="G7">
        <f t="shared" si="1"/>
        <v>245194.69990340629</v>
      </c>
      <c r="H7">
        <f t="shared" si="1"/>
        <v>246046.6784058107</v>
      </c>
      <c r="I7">
        <f t="shared" si="1"/>
        <v>246981.98853590409</v>
      </c>
      <c r="J7">
        <f t="shared" si="1"/>
        <v>248011.12672651189</v>
      </c>
      <c r="K7">
        <f t="shared" si="1"/>
        <v>249146.42950757674</v>
      </c>
      <c r="L7">
        <f t="shared" si="1"/>
        <v>247454.58509336127</v>
      </c>
      <c r="M7">
        <f t="shared" si="1"/>
        <v>245750.12339699775</v>
      </c>
      <c r="N7">
        <f t="shared" si="1"/>
        <v>244032.5528635988</v>
      </c>
      <c r="O7">
        <f t="shared" si="1"/>
        <v>242301.35606843285</v>
      </c>
      <c r="P7">
        <f t="shared" si="1"/>
        <v>240555.98799237184</v>
      </c>
      <c r="Q7">
        <f t="shared" si="1"/>
        <v>238795.87415751003</v>
      </c>
      <c r="R7">
        <f t="shared" si="1"/>
        <v>237020.40860956014</v>
      </c>
      <c r="S7">
        <f t="shared" si="1"/>
        <v>235228.9517321249</v>
      </c>
      <c r="T7">
        <f t="shared" si="1"/>
        <v>233420.82787626804</v>
      </c>
      <c r="U7">
        <f t="shared" si="1"/>
        <v>231595.32278692271</v>
      </c>
      <c r="V7">
        <f t="shared" si="1"/>
        <v>229751.68080551774</v>
      </c>
      <c r="W7">
        <f t="shared" si="1"/>
        <v>227889.10182579816</v>
      </c>
      <c r="X7">
        <f t="shared" si="1"/>
        <v>226006.73797704489</v>
      </c>
      <c r="Y7">
        <f t="shared" si="1"/>
        <v>224103.69000579341</v>
      </c>
      <c r="Z7">
        <f t="shared" si="1"/>
        <v>222179.00332357589</v>
      </c>
      <c r="AA7">
        <f t="shared" si="1"/>
        <v>220231.66368416525</v>
      </c>
      <c r="AB7">
        <f t="shared" si="1"/>
        <v>218260.59244915689</v>
      </c>
      <c r="AC7">
        <f t="shared" si="1"/>
        <v>216264.64139541212</v>
      </c>
      <c r="AD7">
        <f t="shared" si="1"/>
        <v>214242.58701179549</v>
      </c>
      <c r="AE7">
        <f t="shared" si="1"/>
        <v>212193.12422562522</v>
      </c>
    </row>
    <row r="9" spans="1:31" x14ac:dyDescent="0.25">
      <c r="A9" t="s">
        <v>147</v>
      </c>
      <c r="B9" t="s">
        <v>83</v>
      </c>
      <c r="C9">
        <v>390.92859792000002</v>
      </c>
      <c r="D9">
        <v>386.91932356000001</v>
      </c>
      <c r="E9">
        <v>355.75385652566109</v>
      </c>
      <c r="F9">
        <v>309.92799463125499</v>
      </c>
      <c r="G9">
        <v>297.13649478514333</v>
      </c>
      <c r="H9">
        <v>284.32039820942248</v>
      </c>
      <c r="I9">
        <v>271.47673154677557</v>
      </c>
      <c r="J9">
        <v>258.60202207533877</v>
      </c>
      <c r="K9">
        <v>245.69218828113821</v>
      </c>
      <c r="L9">
        <v>241.2178785299694</v>
      </c>
      <c r="M9">
        <v>236.74774317902819</v>
      </c>
      <c r="N9">
        <v>232.281944858175</v>
      </c>
      <c r="O9">
        <v>227.82065475625149</v>
      </c>
      <c r="P9">
        <v>223.3640531916453</v>
      </c>
      <c r="Q9">
        <v>218.91233022911618</v>
      </c>
      <c r="R9">
        <v>214.46568634731594</v>
      </c>
      <c r="S9">
        <v>210.02433316193202</v>
      </c>
      <c r="T9">
        <v>205.5884942099384</v>
      </c>
      <c r="U9">
        <v>201.15840580106337</v>
      </c>
      <c r="V9">
        <v>196.73431794329383</v>
      </c>
      <c r="W9">
        <v>192.31649535003584</v>
      </c>
      <c r="X9">
        <v>187.90521853746415</v>
      </c>
      <c r="Y9">
        <v>183.50078502162239</v>
      </c>
      <c r="Z9">
        <v>179.10351062601924</v>
      </c>
      <c r="AA9">
        <v>174.71373091180257</v>
      </c>
      <c r="AB9">
        <v>170.33180274413155</v>
      </c>
      <c r="AC9">
        <v>165.95810601012255</v>
      </c>
      <c r="AD9">
        <v>161.59304550576113</v>
      </c>
      <c r="AE9">
        <v>157.23705301149212</v>
      </c>
    </row>
    <row r="10" spans="1:31" x14ac:dyDescent="0.25">
      <c r="A10" t="s">
        <v>147</v>
      </c>
      <c r="B10" t="s">
        <v>83</v>
      </c>
      <c r="C10">
        <v>363.00560831999996</v>
      </c>
      <c r="D10">
        <v>359.28270576</v>
      </c>
      <c r="E10">
        <v>346.86121490666903</v>
      </c>
      <c r="F10">
        <v>311.35931967394174</v>
      </c>
      <c r="G10">
        <v>312.34993618268317</v>
      </c>
      <c r="H10">
        <v>313.43525911568241</v>
      </c>
      <c r="I10">
        <v>314.62673698841286</v>
      </c>
      <c r="J10">
        <v>315.93774105288139</v>
      </c>
      <c r="K10">
        <v>317.38398663385573</v>
      </c>
      <c r="L10">
        <v>315.22877081956847</v>
      </c>
      <c r="M10">
        <v>313.05748203439202</v>
      </c>
      <c r="N10">
        <v>310.86949409375643</v>
      </c>
      <c r="O10">
        <v>308.66414785787623</v>
      </c>
      <c r="P10">
        <v>306.44074903486859</v>
      </c>
      <c r="Q10">
        <v>304.19856580574526</v>
      </c>
      <c r="R10">
        <v>301.93682625421673</v>
      </c>
      <c r="S10">
        <v>299.65471558232468</v>
      </c>
      <c r="T10">
        <v>297.35137309078732</v>
      </c>
      <c r="U10">
        <v>295.02588890053846</v>
      </c>
      <c r="V10">
        <v>292.67730038919456</v>
      </c>
      <c r="W10">
        <v>290.30458831311864</v>
      </c>
      <c r="X10">
        <v>287.90667258222277</v>
      </c>
      <c r="Y10">
        <v>285.48240765069221</v>
      </c>
      <c r="Z10">
        <v>283.03057748226229</v>
      </c>
      <c r="AA10">
        <v>280.54989004352262</v>
      </c>
      <c r="AB10">
        <v>278.0389712728113</v>
      </c>
      <c r="AC10">
        <v>275.49635846549313</v>
      </c>
      <c r="AD10">
        <v>272.92049300865665</v>
      </c>
      <c r="AE10">
        <v>270.30971238933148</v>
      </c>
    </row>
    <row r="12" spans="1:31" x14ac:dyDescent="0.25">
      <c r="A12" t="s">
        <v>146</v>
      </c>
      <c r="B12">
        <v>0.78500000000000003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132</v>
      </c>
    </row>
    <row r="2" spans="1:7" x14ac:dyDescent="0.25">
      <c r="A2">
        <v>2021</v>
      </c>
      <c r="B2" s="5">
        <f>'NREL ATB 2024'!F20*1000*About!A51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2024'!G20*1000*cpi_2022_to_2012</f>
        <v>306691.70357876847</v>
      </c>
      <c r="E3" s="5"/>
    </row>
    <row r="4" spans="1:7" x14ac:dyDescent="0.25">
      <c r="A4">
        <v>2023</v>
      </c>
      <c r="B4" s="5">
        <f>'NREL ATB 2024'!H20*1000*cpi_2022_to_2012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workbookViewId="0">
      <selection activeCell="B3" sqref="B3:B31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2024'!F26*1000*About!A51</f>
        <v>253384.43615467878</v>
      </c>
      <c r="G2" s="5"/>
    </row>
    <row r="3" spans="1:7" x14ac:dyDescent="0.25">
      <c r="A3">
        <v>2022</v>
      </c>
      <c r="B3" s="5">
        <f>INDEX('NREL ATB 2024'!$G$26:$AI$26,MATCH('BCpUC-power'!A3,'NREL ATB 2024'!$G$24:$AI$24,0))*1000*cpi_2022_to_2012</f>
        <v>284785.53121122846</v>
      </c>
    </row>
    <row r="4" spans="1:7" x14ac:dyDescent="0.25">
      <c r="A4">
        <v>2023</v>
      </c>
      <c r="B4" s="5">
        <f>INDEX('NREL ATB 2024'!$G$26:$AI$26,MATCH('BCpUC-power'!A4,'NREL ATB 2024'!$G$24:$AI$24,0))*1000*cpi_2022_to_2012</f>
        <v>281864.83588615071</v>
      </c>
    </row>
    <row r="5" spans="1:7" x14ac:dyDescent="0.25">
      <c r="A5">
        <v>2024</v>
      </c>
      <c r="B5" s="5">
        <f>INDEX('NREL ATB 2024'!$G$26:$AI$26,MATCH('BCpUC-power'!A5,'NREL ATB 2024'!$G$24:$AI$24,0))*1000*cpi_2022_to_2012</f>
        <v>272119.91517411894</v>
      </c>
    </row>
    <row r="6" spans="1:7" x14ac:dyDescent="0.25">
      <c r="A6">
        <v>2025</v>
      </c>
      <c r="B6" s="5">
        <f>INDEX('NREL ATB 2024'!$G$26:$AI$26,MATCH('BCpUC-power'!A6,'NREL ATB 2024'!$G$24:$AI$24,0))*1000*cpi_2022_to_2012</f>
        <v>244267.93200601047</v>
      </c>
    </row>
    <row r="7" spans="1:7" x14ac:dyDescent="0.25">
      <c r="A7">
        <v>2026</v>
      </c>
      <c r="B7" s="5">
        <f>INDEX('NREL ATB 2024'!$G$26:$AI$26,MATCH('BCpUC-power'!A7,'NREL ATB 2024'!$G$24:$AI$24,0))*1000*cpi_2022_to_2012</f>
        <v>245045.09148289612</v>
      </c>
    </row>
    <row r="8" spans="1:7" x14ac:dyDescent="0.25">
      <c r="A8">
        <v>2027</v>
      </c>
      <c r="B8" s="5">
        <f>INDEX('NREL ATB 2024'!$G$26:$AI$26,MATCH('BCpUC-power'!A8,'NREL ATB 2024'!$G$24:$AI$24,0))*1000*cpi_2022_to_2012</f>
        <v>245896.5501406297</v>
      </c>
    </row>
    <row r="9" spans="1:7" x14ac:dyDescent="0.25">
      <c r="A9">
        <v>2028</v>
      </c>
      <c r="B9" s="5">
        <f>INDEX('NREL ATB 2024'!$G$26:$AI$26,MATCH('BCpUC-power'!A9,'NREL ATB 2024'!$G$24:$AI$24,0))*1000*cpi_2022_to_2012</f>
        <v>246831.28958028281</v>
      </c>
    </row>
    <row r="10" spans="1:7" x14ac:dyDescent="0.25">
      <c r="A10">
        <v>2029</v>
      </c>
      <c r="B10" s="5">
        <f>INDEX('NREL ATB 2024'!$G$26:$AI$26,MATCH('BCpUC-power'!A10,'NREL ATB 2024'!$G$24:$AI$24,0))*1000*cpi_2022_to_2012</f>
        <v>247859.79983015926</v>
      </c>
    </row>
    <row r="11" spans="1:7" x14ac:dyDescent="0.25">
      <c r="A11">
        <v>2030</v>
      </c>
      <c r="B11" s="5">
        <f>INDEX('NREL ATB 2024'!$G$26:$AI$26,MATCH('BCpUC-power'!A11,'NREL ATB 2024'!$G$24:$AI$24,0))*1000*cpi_2022_to_2012</f>
        <v>248994.40989292334</v>
      </c>
    </row>
    <row r="12" spans="1:7" x14ac:dyDescent="0.25">
      <c r="A12">
        <v>2031</v>
      </c>
      <c r="B12" s="5">
        <f>INDEX('NREL ATB 2024'!$G$26:$AI$26,MATCH('BCpUC-power'!A12,'NREL ATB 2024'!$G$24:$AI$24,0))*1000*cpi_2022_to_2012</f>
        <v>247303.59777741029</v>
      </c>
    </row>
    <row r="13" spans="1:7" x14ac:dyDescent="0.25">
      <c r="A13">
        <v>2032</v>
      </c>
      <c r="B13" s="5">
        <f>INDEX('NREL ATB 2024'!$G$26:$AI$26,MATCH('BCpUC-power'!A13,'NREL ATB 2024'!$G$24:$AI$24,0))*1000*cpi_2022_to_2012</f>
        <v>245600.17607833183</v>
      </c>
    </row>
    <row r="14" spans="1:7" x14ac:dyDescent="0.25">
      <c r="A14">
        <v>2033</v>
      </c>
      <c r="B14" s="5">
        <f>INDEX('NREL ATB 2024'!$G$26:$AI$26,MATCH('BCpUC-power'!A14,'NREL ATB 2024'!$G$24:$AI$24,0))*1000*cpi_2022_to_2012</f>
        <v>243883.65354072856</v>
      </c>
    </row>
    <row r="15" spans="1:7" x14ac:dyDescent="0.25">
      <c r="A15">
        <v>2034</v>
      </c>
      <c r="B15" s="5">
        <f>INDEX('NREL ATB 2024'!$G$26:$AI$26,MATCH('BCpUC-power'!A15,'NREL ATB 2024'!$G$24:$AI$24,0))*1000*cpi_2022_to_2012</f>
        <v>242153.5130555816</v>
      </c>
    </row>
    <row r="16" spans="1:7" x14ac:dyDescent="0.25">
      <c r="A16">
        <v>2035</v>
      </c>
      <c r="B16" s="5">
        <f>INDEX('NREL ATB 2024'!$G$26:$AI$26,MATCH('BCpUC-power'!A16,'NREL ATB 2024'!$G$24:$AI$24,0))*1000*cpi_2022_to_2012</f>
        <v>240409.20993631281</v>
      </c>
    </row>
    <row r="17" spans="1:2" x14ac:dyDescent="0.25">
      <c r="A17">
        <v>2036</v>
      </c>
      <c r="B17" s="5">
        <f>INDEX('NREL ATB 2024'!$G$26:$AI$26,MATCH('BCpUC-power'!A17,'NREL ATB 2024'!$G$24:$AI$24,0))*1000*cpi_2022_to_2012</f>
        <v>238650.17005554074</v>
      </c>
    </row>
    <row r="18" spans="1:2" x14ac:dyDescent="0.25">
      <c r="A18">
        <v>2037</v>
      </c>
      <c r="B18" s="5">
        <f>INDEX('NREL ATB 2024'!$G$26:$AI$26,MATCH('BCpUC-power'!A18,'NREL ATB 2024'!$G$24:$AI$24,0))*1000*cpi_2022_to_2012</f>
        <v>236875.78782870833</v>
      </c>
    </row>
    <row r="19" spans="1:2" x14ac:dyDescent="0.25">
      <c r="A19">
        <v>2038</v>
      </c>
      <c r="B19" s="5">
        <f>INDEX('NREL ATB 2024'!$G$26:$AI$26,MATCH('BCpUC-power'!A19,'NREL ATB 2024'!$G$24:$AI$24,0))*1000*cpi_2022_to_2012</f>
        <v>235085.42402968768</v>
      </c>
    </row>
    <row r="20" spans="1:2" x14ac:dyDescent="0.25">
      <c r="A20">
        <v>2039</v>
      </c>
      <c r="B20" s="5">
        <f>INDEX('NREL ATB 2024'!$G$26:$AI$26,MATCH('BCpUC-power'!A20,'NREL ATB 2024'!$G$24:$AI$24,0))*1000*cpi_2022_to_2012</f>
        <v>233278.40342179779</v>
      </c>
    </row>
    <row r="21" spans="1:2" x14ac:dyDescent="0.25">
      <c r="A21">
        <v>2040</v>
      </c>
      <c r="B21" s="5">
        <f>INDEX('NREL ATB 2024'!$G$26:$AI$26,MATCH('BCpUC-power'!A21,'NREL ATB 2024'!$G$24:$AI$24,0))*1000*cpi_2022_to_2012</f>
        <v>231454.01218578266</v>
      </c>
    </row>
    <row r="22" spans="1:2" x14ac:dyDescent="0.25">
      <c r="A22">
        <v>2041</v>
      </c>
      <c r="B22" s="5">
        <f>INDEX('NREL ATB 2024'!$G$26:$AI$26,MATCH('BCpUC-power'!A22,'NREL ATB 2024'!$G$24:$AI$24,0))*1000*cpi_2022_to_2012</f>
        <v>229611.49512414529</v>
      </c>
    </row>
    <row r="23" spans="1:2" x14ac:dyDescent="0.25">
      <c r="A23">
        <v>2042</v>
      </c>
      <c r="B23" s="5">
        <f>INDEX('NREL ATB 2024'!$G$26:$AI$26,MATCH('BCpUC-power'!A23,'NREL ATB 2024'!$G$24:$AI$24,0))*1000*cpi_2022_to_2012</f>
        <v>227750.05261882479</v>
      </c>
    </row>
    <row r="24" spans="1:2" x14ac:dyDescent="0.25">
      <c r="A24">
        <v>2043</v>
      </c>
      <c r="B24" s="5">
        <f>INDEX('NREL ATB 2024'!$G$26:$AI$26,MATCH('BCpUC-power'!A24,'NREL ATB 2024'!$G$24:$AI$24,0))*1000*cpi_2022_to_2012</f>
        <v>225868.83731644039</v>
      </c>
    </row>
    <row r="25" spans="1:2" x14ac:dyDescent="0.25">
      <c r="A25">
        <v>2044</v>
      </c>
      <c r="B25" s="5">
        <f>INDEX('NREL ATB 2024'!$G$26:$AI$26,MATCH('BCpUC-power'!A25,'NREL ATB 2024'!$G$24:$AI$24,0))*1000*cpi_2022_to_2012</f>
        <v>223966.95051221756</v>
      </c>
    </row>
    <row r="26" spans="1:2" x14ac:dyDescent="0.25">
      <c r="A26">
        <v>2045</v>
      </c>
      <c r="B26" s="5">
        <f>INDEX('NREL ATB 2024'!$G$26:$AI$26,MATCH('BCpUC-power'!A26,'NREL ATB 2024'!$G$24:$AI$24,0))*1000*cpi_2022_to_2012</f>
        <v>222043.43820014191</v>
      </c>
    </row>
    <row r="27" spans="1:2" x14ac:dyDescent="0.25">
      <c r="A27">
        <v>2046</v>
      </c>
      <c r="B27" s="5">
        <f>INDEX('NREL ATB 2024'!$G$26:$AI$26,MATCH('BCpUC-power'!A27,'NREL ATB 2024'!$G$24:$AI$24,0))*1000*cpi_2022_to_2012</f>
        <v>220097.2867528405</v>
      </c>
    </row>
    <row r="28" spans="1:2" x14ac:dyDescent="0.25">
      <c r="A28">
        <v>2047</v>
      </c>
      <c r="B28" s="5">
        <f>INDEX('NREL ATB 2024'!$G$26:$AI$26,MATCH('BCpUC-power'!A28,'NREL ATB 2024'!$G$24:$AI$24,0))*1000*cpi_2022_to_2012</f>
        <v>218127.41819005259</v>
      </c>
    </row>
    <row r="29" spans="1:2" x14ac:dyDescent="0.25">
      <c r="A29">
        <v>2048</v>
      </c>
      <c r="B29" s="5">
        <f>INDEX('NREL ATB 2024'!$G$26:$AI$26,MATCH('BCpUC-power'!A29,'NREL ATB 2024'!$G$24:$AI$24,0))*1000*cpi_2022_to_2012</f>
        <v>216132.68498924136</v>
      </c>
    </row>
    <row r="30" spans="1:2" x14ac:dyDescent="0.25">
      <c r="A30">
        <v>2049</v>
      </c>
      <c r="B30" s="5">
        <f>INDEX('NREL ATB 2024'!$G$26:$AI$26,MATCH('BCpUC-power'!A30,'NREL ATB 2024'!$G$24:$AI$24,0))*1000*cpi_2022_to_2012</f>
        <v>214111.864385811</v>
      </c>
    </row>
    <row r="31" spans="1:2" x14ac:dyDescent="0.25">
      <c r="A31">
        <v>2050</v>
      </c>
      <c r="B31" s="5">
        <f>INDEX('NREL ATB 2024'!$G$26:$AI$26,MATCH('BCpUC-power'!A31,'NREL ATB 2024'!$G$24:$AI$24,0))*1000*cpi_2022_to_2012</f>
        <v>212063.65210338513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3" sqref="B3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133</v>
      </c>
      <c r="B1" t="s">
        <v>43</v>
      </c>
    </row>
    <row r="2" spans="1:31" x14ac:dyDescent="0.25">
      <c r="A2" t="s">
        <v>134</v>
      </c>
      <c r="B2" s="36">
        <v>0.2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About</vt:lpstr>
      <vt:lpstr>NREL ATB 2024</vt:lpstr>
      <vt:lpstr>Balance of System (NOT USED)</vt:lpstr>
      <vt:lpstr>Calibration</vt:lpstr>
      <vt:lpstr>BCpUC-energy</vt:lpstr>
      <vt:lpstr>BCpUC-power</vt:lpstr>
      <vt:lpstr>BBoSCaSoFYC</vt:lpstr>
      <vt:lpstr>cpi_2020_to_2012</vt:lpstr>
      <vt:lpstr>cpi_2022_to_2012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2024-08-27T21:38:56Z</dcterms:modified>
</cp:coreProperties>
</file>