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F4CEFA46-D21D-4B39-B5F0-5ABCC5B4344D}" xr6:coauthVersionLast="47" xr6:coauthVersionMax="47" xr10:uidLastSave="{00000000-0000-0000-0000-000000000000}"/>
  <bookViews>
    <workbookView xWindow="360" yWindow="36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G35" i="26" l="1"/>
  <c r="O35" i="26" s="1"/>
  <c r="P35" i="26" s="1"/>
  <c r="C2" i="20"/>
  <c r="L14" i="24" a="1"/>
  <c r="L14" i="24" s="1"/>
  <c r="J18" i="19" s="1"/>
  <c r="G21" i="26"/>
  <c r="G33" i="26"/>
  <c r="G49" i="26"/>
  <c r="F2" i="20"/>
  <c r="A3" i="25"/>
  <c r="G22" i="26"/>
  <c r="G34" i="26"/>
  <c r="J34" i="26" s="1"/>
  <c r="K34" i="26" s="1"/>
  <c r="A1" i="28"/>
  <c r="M6" i="28" s="1"/>
  <c r="G7" i="26"/>
  <c r="J7" i="26" s="1"/>
  <c r="K7" i="26" s="1"/>
  <c r="C3" i="20"/>
  <c r="G8" i="26"/>
  <c r="G24" i="26"/>
  <c r="G36" i="26"/>
  <c r="F3" i="20"/>
  <c r="G25" i="26"/>
  <c r="O25" i="26" s="1"/>
  <c r="P25" i="26" s="1"/>
  <c r="G39" i="26"/>
  <c r="G23" i="26"/>
  <c r="O23" i="26" s="1"/>
  <c r="P23" i="26" s="1"/>
  <c r="M7" i="24"/>
  <c r="G11" i="26"/>
  <c r="J11" i="26" s="1"/>
  <c r="K11" i="26" s="1"/>
  <c r="G28" i="26"/>
  <c r="J28" i="26" s="1"/>
  <c r="K28" i="26" s="1"/>
  <c r="G40" i="26"/>
  <c r="O40" i="26" s="1"/>
  <c r="P40" i="26" s="1"/>
  <c r="B3" i="20"/>
  <c r="O7" i="24"/>
  <c r="G19" i="26"/>
  <c r="J19" i="26" s="1"/>
  <c r="K19" i="26" s="1"/>
  <c r="G29" i="26"/>
  <c r="G41" i="26"/>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AC5" i="28"/>
  <c r="M8" i="28"/>
  <c r="U9" i="28"/>
  <c r="U11" i="28"/>
  <c r="AE13" i="28"/>
  <c r="Q14" i="28"/>
  <c r="L18" i="28"/>
  <c r="C27" i="28"/>
  <c r="X27" i="28"/>
  <c r="D33" i="28"/>
  <c r="AD4" i="28"/>
  <c r="F6" i="28"/>
  <c r="F8" i="28"/>
  <c r="N10" i="28"/>
  <c r="AD10" i="28"/>
  <c r="AD12" i="28"/>
  <c r="AA17" i="28"/>
  <c r="P18" i="28"/>
  <c r="AA19" i="28"/>
  <c r="AA23" i="28"/>
  <c r="P30" i="28"/>
  <c r="D34" i="28"/>
  <c r="D35" i="28"/>
  <c r="W4" i="28"/>
  <c r="AE6" i="28"/>
  <c r="O7" i="28"/>
  <c r="W8" i="28"/>
  <c r="O9" i="28"/>
  <c r="W12" i="28"/>
  <c r="AE12" i="28"/>
  <c r="O13" i="28"/>
  <c r="N15" i="28"/>
  <c r="H21" i="28"/>
  <c r="S24" i="28"/>
  <c r="H25" i="28"/>
  <c r="AB29" i="28"/>
  <c r="H40" i="28"/>
  <c r="T53" i="28"/>
  <c r="H5" i="28"/>
  <c r="AF5" i="28"/>
  <c r="H9" i="28"/>
  <c r="P9" i="28"/>
  <c r="AF9" i="28"/>
  <c r="P11" i="28"/>
  <c r="C14" i="28"/>
  <c r="AB15" i="28"/>
  <c r="H16" i="28"/>
  <c r="T20" i="28"/>
  <c r="T26" i="28"/>
  <c r="AF27" i="28"/>
  <c r="K31" i="28"/>
  <c r="P33" i="28"/>
  <c r="R86" i="28"/>
  <c r="J86" i="28"/>
  <c r="Z85" i="28"/>
  <c r="J84" i="28"/>
  <c r="Z81" i="28"/>
  <c r="R80" i="28"/>
  <c r="J80" i="28"/>
  <c r="R78" i="28"/>
  <c r="J76" i="28"/>
  <c r="Z75" i="28"/>
  <c r="R74" i="28"/>
  <c r="Z73" i="28"/>
  <c r="Q86" i="28"/>
  <c r="I86" i="28"/>
  <c r="Y85" i="28"/>
  <c r="I84" i="28"/>
  <c r="Y81" i="28"/>
  <c r="Q80" i="28"/>
  <c r="I80" i="28"/>
  <c r="Q78" i="28"/>
  <c r="I76" i="28"/>
  <c r="Y75" i="28"/>
  <c r="Q74" i="28"/>
  <c r="Y73" i="28"/>
  <c r="Q70" i="28"/>
  <c r="I70" i="28"/>
  <c r="Y69" i="28"/>
  <c r="I68" i="28"/>
  <c r="AF86" i="28"/>
  <c r="X85" i="28"/>
  <c r="P85" i="28"/>
  <c r="X83" i="28"/>
  <c r="P81" i="28"/>
  <c r="AF80" i="28"/>
  <c r="X79" i="28"/>
  <c r="AF78" i="28"/>
  <c r="X75" i="28"/>
  <c r="P75" i="28"/>
  <c r="AF74" i="28"/>
  <c r="P73" i="28"/>
  <c r="AE86" i="28"/>
  <c r="W85" i="28"/>
  <c r="O85" i="28"/>
  <c r="W83" i="28"/>
  <c r="O81" i="28"/>
  <c r="AE80" i="28"/>
  <c r="W79" i="28"/>
  <c r="AE78" i="28"/>
  <c r="W75" i="28"/>
  <c r="O75" i="28"/>
  <c r="AE74" i="28"/>
  <c r="W73" i="28"/>
  <c r="W71" i="28"/>
  <c r="O71" i="28"/>
  <c r="AE70" i="28"/>
  <c r="W69" i="28"/>
  <c r="W67" i="28"/>
  <c r="O67" i="28"/>
  <c r="AD87" i="28"/>
  <c r="V86" i="28"/>
  <c r="V84" i="28"/>
  <c r="N84" i="28"/>
  <c r="AD83" i="28"/>
  <c r="V82" i="28"/>
  <c r="V80" i="28"/>
  <c r="N80" i="28"/>
  <c r="AD79" i="28"/>
  <c r="AD78" i="28"/>
  <c r="AD77" i="28"/>
  <c r="F77" i="28"/>
  <c r="AD76" i="28"/>
  <c r="N76" i="28"/>
  <c r="AD74" i="28"/>
  <c r="V74" i="28"/>
  <c r="N74" i="28"/>
  <c r="AD73" i="28"/>
  <c r="N72" i="28"/>
  <c r="F72" i="28"/>
  <c r="AD71" i="28"/>
  <c r="N71" i="28"/>
  <c r="N70" i="28"/>
  <c r="F70" i="28"/>
  <c r="AD69" i="28"/>
  <c r="N69" i="28"/>
  <c r="N68" i="28"/>
  <c r="F68" i="28"/>
  <c r="AD67" i="28"/>
  <c r="N67" i="28"/>
  <c r="M87" i="28"/>
  <c r="E87" i="28"/>
  <c r="AC86" i="28"/>
  <c r="M86" i="28"/>
  <c r="M85" i="28"/>
  <c r="E85" i="28"/>
  <c r="AC84" i="28"/>
  <c r="M84" i="28"/>
  <c r="M83" i="28"/>
  <c r="E83" i="28"/>
  <c r="AC82" i="28"/>
  <c r="M82" i="28"/>
  <c r="M81" i="28"/>
  <c r="E81" i="28"/>
  <c r="AC80" i="28"/>
  <c r="U80" i="28"/>
  <c r="M80" i="28"/>
  <c r="E80" i="28"/>
  <c r="M79" i="28"/>
  <c r="E79" i="28"/>
  <c r="AC78" i="28"/>
  <c r="U78" i="28"/>
  <c r="M78" i="28"/>
  <c r="E78" i="28"/>
  <c r="M77" i="28"/>
  <c r="E77" i="28"/>
  <c r="AC76" i="28"/>
  <c r="U76" i="28"/>
  <c r="M76" i="28"/>
  <c r="E76" i="28"/>
  <c r="M75" i="28"/>
  <c r="E75" i="28"/>
  <c r="AC74" i="28"/>
  <c r="U74" i="28"/>
  <c r="M74" i="28"/>
  <c r="E74" i="28"/>
  <c r="M73" i="28"/>
  <c r="E73" i="28"/>
  <c r="AC72" i="28"/>
  <c r="U72" i="28"/>
  <c r="M72" i="28"/>
  <c r="E72" i="28"/>
  <c r="M71" i="28"/>
  <c r="E71" i="28"/>
  <c r="AC70" i="28"/>
  <c r="U70" i="28"/>
  <c r="M70" i="28"/>
  <c r="E70" i="28"/>
  <c r="M69" i="28"/>
  <c r="E69" i="28"/>
  <c r="AC68" i="28"/>
  <c r="U68" i="28"/>
  <c r="M68" i="28"/>
  <c r="E68" i="28"/>
  <c r="M67" i="28"/>
  <c r="E67" i="28"/>
  <c r="AB87" i="28"/>
  <c r="T87" i="28"/>
  <c r="L87" i="28"/>
  <c r="D87" i="28"/>
  <c r="L86" i="28"/>
  <c r="D86" i="28"/>
  <c r="AB85" i="28"/>
  <c r="T85" i="28"/>
  <c r="L85" i="28"/>
  <c r="D85" i="28"/>
  <c r="L84" i="28"/>
  <c r="D84" i="28"/>
  <c r="AB83" i="28"/>
  <c r="T83" i="28"/>
  <c r="L83" i="28"/>
  <c r="D83" i="28"/>
  <c r="L82" i="28"/>
  <c r="D82" i="28"/>
  <c r="AB81" i="28"/>
  <c r="T81" i="28"/>
  <c r="L81" i="28"/>
  <c r="D81" i="28"/>
  <c r="L80" i="28"/>
  <c r="D80" i="28"/>
  <c r="AB79" i="28"/>
  <c r="T79" i="28"/>
  <c r="L79" i="28"/>
  <c r="D79" i="28"/>
  <c r="L78" i="28"/>
  <c r="D78" i="28"/>
  <c r="AB77" i="28"/>
  <c r="T77" i="28"/>
  <c r="L77" i="28"/>
  <c r="D77" i="28"/>
  <c r="L76" i="28"/>
  <c r="D76" i="28"/>
  <c r="AB75" i="28"/>
  <c r="T75" i="28"/>
  <c r="L75" i="28"/>
  <c r="D75" i="28"/>
  <c r="L74" i="28"/>
  <c r="D74" i="28"/>
  <c r="AB73" i="28"/>
  <c r="T73" i="28"/>
  <c r="L73" i="28"/>
  <c r="D73" i="28"/>
  <c r="L72" i="28"/>
  <c r="D72" i="28"/>
  <c r="AB71" i="28"/>
  <c r="T71" i="28"/>
  <c r="L71" i="28"/>
  <c r="D71" i="28"/>
  <c r="L70" i="28"/>
  <c r="D70" i="28"/>
  <c r="AB69" i="28"/>
  <c r="T69" i="28"/>
  <c r="L69" i="28"/>
  <c r="D69" i="28"/>
  <c r="L68" i="28"/>
  <c r="D68" i="28"/>
  <c r="AB67" i="28"/>
  <c r="T67" i="28"/>
  <c r="L67" i="28"/>
  <c r="D67" i="28"/>
  <c r="AA85" i="28"/>
  <c r="AA83" i="28"/>
  <c r="AA81" i="28"/>
  <c r="AA79" i="28"/>
  <c r="AA77" i="28"/>
  <c r="AA75" i="28"/>
  <c r="K71" i="28"/>
  <c r="X70" i="28"/>
  <c r="AH69" i="28"/>
  <c r="K69" i="28"/>
  <c r="X68" i="28"/>
  <c r="AH67" i="28"/>
  <c r="T66" i="28"/>
  <c r="L66" i="28"/>
  <c r="D66" i="28"/>
  <c r="AB65" i="28"/>
  <c r="T65" i="28"/>
  <c r="L65" i="28"/>
  <c r="T64" i="28"/>
  <c r="L64" i="28"/>
  <c r="D64" i="28"/>
  <c r="AB63" i="28"/>
  <c r="T63" i="28"/>
  <c r="L63" i="28"/>
  <c r="T62" i="28"/>
  <c r="L62" i="28"/>
  <c r="D62" i="28"/>
  <c r="AB61" i="28"/>
  <c r="T61" i="28"/>
  <c r="L61" i="28"/>
  <c r="T60" i="28"/>
  <c r="L60" i="28"/>
  <c r="D60" i="28"/>
  <c r="AB59" i="28"/>
  <c r="T59" i="28"/>
  <c r="L59" i="28"/>
  <c r="T58" i="28"/>
  <c r="L58" i="28"/>
  <c r="D58" i="28"/>
  <c r="AB57" i="28"/>
  <c r="T57" i="28"/>
  <c r="L57" i="28"/>
  <c r="S87" i="28"/>
  <c r="S85" i="28"/>
  <c r="S83" i="28"/>
  <c r="S81" i="28"/>
  <c r="S79" i="28"/>
  <c r="S77" i="28"/>
  <c r="AF71" i="28"/>
  <c r="J71" i="28"/>
  <c r="S70" i="28"/>
  <c r="AF69" i="28"/>
  <c r="J69" i="28"/>
  <c r="S68" i="28"/>
  <c r="AA66" i="28"/>
  <c r="S66" i="28"/>
  <c r="K66" i="28"/>
  <c r="C66" i="28"/>
  <c r="AA65" i="28"/>
  <c r="S65" i="28"/>
  <c r="AA64" i="28"/>
  <c r="S64" i="28"/>
  <c r="K64" i="28"/>
  <c r="C64" i="28"/>
  <c r="AA63" i="28"/>
  <c r="S63" i="28"/>
  <c r="AA62" i="28"/>
  <c r="S62" i="28"/>
  <c r="K62" i="28"/>
  <c r="C62" i="28"/>
  <c r="AA61" i="28"/>
  <c r="S61" i="28"/>
  <c r="AA60" i="28"/>
  <c r="S60" i="28"/>
  <c r="K60" i="28"/>
  <c r="C60" i="28"/>
  <c r="AA59" i="28"/>
  <c r="S59" i="28"/>
  <c r="AA58" i="28"/>
  <c r="S58" i="28"/>
  <c r="K58" i="28"/>
  <c r="C58" i="28"/>
  <c r="AA57" i="28"/>
  <c r="S57" i="28"/>
  <c r="AA56" i="28"/>
  <c r="S56" i="28"/>
  <c r="K56" i="28"/>
  <c r="C56" i="28"/>
  <c r="AA55" i="28"/>
  <c r="S55" i="28"/>
  <c r="AA54" i="28"/>
  <c r="S54" i="28"/>
  <c r="K54" i="28"/>
  <c r="C54" i="28"/>
  <c r="AA53" i="28"/>
  <c r="S53" i="28"/>
  <c r="AA52" i="28"/>
  <c r="S52" i="28"/>
  <c r="K52" i="28"/>
  <c r="C52" i="28"/>
  <c r="AA51" i="28"/>
  <c r="S51" i="28"/>
  <c r="AA50" i="28"/>
  <c r="S50" i="28"/>
  <c r="K50" i="28"/>
  <c r="C50" i="28"/>
  <c r="AA49" i="28"/>
  <c r="S49" i="28"/>
  <c r="K83" i="28"/>
  <c r="K81" i="28"/>
  <c r="K79" i="28"/>
  <c r="K77" i="28"/>
  <c r="K75" i="28"/>
  <c r="K73" i="28"/>
  <c r="R70" i="28"/>
  <c r="AA69" i="28"/>
  <c r="H69" i="28"/>
  <c r="R68" i="28"/>
  <c r="AA67" i="28"/>
  <c r="H67" i="28"/>
  <c r="J66" i="28"/>
  <c r="AH65" i="28"/>
  <c r="Z65" i="28"/>
  <c r="R65" i="28"/>
  <c r="J65" i="28"/>
  <c r="AH64" i="28"/>
  <c r="J64" i="28"/>
  <c r="AH63" i="28"/>
  <c r="Z63" i="28"/>
  <c r="R63" i="28"/>
  <c r="J63" i="28"/>
  <c r="AH62" i="28"/>
  <c r="J62" i="28"/>
  <c r="AH61" i="28"/>
  <c r="Z61" i="28"/>
  <c r="R61" i="28"/>
  <c r="J61" i="28"/>
  <c r="AH60" i="28"/>
  <c r="J60" i="28"/>
  <c r="AH59" i="28"/>
  <c r="Z59" i="28"/>
  <c r="R59" i="28"/>
  <c r="J59" i="28"/>
  <c r="AH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M2" i="24" s="1"/>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36" i="26" l="1"/>
  <c r="P36" i="26" s="1"/>
  <c r="J36" i="26"/>
  <c r="K36" i="26" s="1"/>
  <c r="K9" i="24"/>
  <c r="L9" i="24" s="1"/>
  <c r="J25" i="19" s="1"/>
  <c r="CE3" i="25"/>
  <c r="R58" i="28"/>
  <c r="R60" i="28"/>
  <c r="R62" i="28"/>
  <c r="R64" i="28"/>
  <c r="R66" i="28"/>
  <c r="H71" i="28"/>
  <c r="K85" i="28"/>
  <c r="C51" i="28"/>
  <c r="C53" i="28"/>
  <c r="C55" i="28"/>
  <c r="C57" i="28"/>
  <c r="C59" i="28"/>
  <c r="C61" i="28"/>
  <c r="C63" i="28"/>
  <c r="C65" i="28"/>
  <c r="J67" i="28"/>
  <c r="S73" i="28"/>
  <c r="AB56" i="28"/>
  <c r="AB58" i="28"/>
  <c r="AB60" i="28"/>
  <c r="AB62" i="28"/>
  <c r="AB64" i="28"/>
  <c r="AC66" i="28"/>
  <c r="AH71" i="28"/>
  <c r="AA87" i="28"/>
  <c r="T68" i="28"/>
  <c r="T70" i="28"/>
  <c r="T72" i="28"/>
  <c r="T74" i="28"/>
  <c r="T76" i="28"/>
  <c r="T78" i="28"/>
  <c r="T80" i="28"/>
  <c r="T82" i="28"/>
  <c r="T84" i="28"/>
  <c r="T86" i="28"/>
  <c r="U67" i="28"/>
  <c r="U69" i="28"/>
  <c r="U71" i="28"/>
  <c r="U73" i="28"/>
  <c r="U75" i="28"/>
  <c r="U77" i="28"/>
  <c r="U79" i="28"/>
  <c r="U81" i="28"/>
  <c r="U83" i="28"/>
  <c r="U85" i="28"/>
  <c r="U87" i="28"/>
  <c r="V68" i="28"/>
  <c r="V70" i="28"/>
  <c r="V72" i="28"/>
  <c r="F75" i="28"/>
  <c r="F78" i="28"/>
  <c r="AD80" i="28"/>
  <c r="AD84" i="28"/>
  <c r="AE67" i="28"/>
  <c r="AE71" i="28"/>
  <c r="AE76" i="28"/>
  <c r="W81" i="28"/>
  <c r="O87" i="28"/>
  <c r="AF76" i="28"/>
  <c r="X81" i="28"/>
  <c r="P87" i="28"/>
  <c r="Y71" i="28"/>
  <c r="Q76" i="28"/>
  <c r="I82" i="28"/>
  <c r="Y87" i="28"/>
  <c r="R76" i="28"/>
  <c r="J82" i="28"/>
  <c r="Z87" i="28"/>
  <c r="AF25" i="28"/>
  <c r="P13" i="28"/>
  <c r="AF7" i="28"/>
  <c r="AA36" i="28"/>
  <c r="AB19" i="28"/>
  <c r="O11" i="28"/>
  <c r="W6" i="28"/>
  <c r="D29" i="28"/>
  <c r="L15" i="28"/>
  <c r="F10" i="28"/>
  <c r="N4" i="28"/>
  <c r="X23" i="28"/>
  <c r="V13" i="28"/>
  <c r="AC7" i="28"/>
  <c r="N13" i="24"/>
  <c r="P2" i="24"/>
  <c r="O2" i="24"/>
  <c r="Z58" i="28"/>
  <c r="Z60" i="28"/>
  <c r="Z62" i="28"/>
  <c r="Z64" i="28"/>
  <c r="Z66" i="28"/>
  <c r="AA71" i="28"/>
  <c r="K87" i="28"/>
  <c r="K51" i="28"/>
  <c r="K53" i="28"/>
  <c r="K55" i="28"/>
  <c r="K57" i="28"/>
  <c r="K59" i="28"/>
  <c r="K61" i="28"/>
  <c r="K63" i="28"/>
  <c r="K65" i="28"/>
  <c r="AF67" i="28"/>
  <c r="S75" i="28"/>
  <c r="D57" i="28"/>
  <c r="D59" i="28"/>
  <c r="D61" i="28"/>
  <c r="D63" i="28"/>
  <c r="D65" i="28"/>
  <c r="K67" i="28"/>
  <c r="AA73" i="28"/>
  <c r="AB66" i="28"/>
  <c r="AB68" i="28"/>
  <c r="AB70" i="28"/>
  <c r="AB72" i="28"/>
  <c r="AB74" i="28"/>
  <c r="AB76" i="28"/>
  <c r="AB78" i="28"/>
  <c r="AB80" i="28"/>
  <c r="AB82" i="28"/>
  <c r="AB84" i="28"/>
  <c r="AB86" i="28"/>
  <c r="AC67" i="28"/>
  <c r="AC69" i="28"/>
  <c r="AC71" i="28"/>
  <c r="AC73" i="28"/>
  <c r="AC75" i="28"/>
  <c r="AC77" i="28"/>
  <c r="AC79" i="28"/>
  <c r="AC81" i="28"/>
  <c r="AC83" i="28"/>
  <c r="AC85" i="28"/>
  <c r="AC87" i="28"/>
  <c r="AD68" i="28"/>
  <c r="AD70" i="28"/>
  <c r="AD72" i="28"/>
  <c r="AD75" i="28"/>
  <c r="N78" i="28"/>
  <c r="AD81" i="28"/>
  <c r="AD85" i="28"/>
  <c r="AE68" i="28"/>
  <c r="AE72" i="28"/>
  <c r="O77" i="28"/>
  <c r="AE82" i="28"/>
  <c r="W87" i="28"/>
  <c r="P77" i="28"/>
  <c r="AF82" i="28"/>
  <c r="X87" i="28"/>
  <c r="I72" i="28"/>
  <c r="Y77" i="28"/>
  <c r="Q82" i="28"/>
  <c r="J72" i="28"/>
  <c r="Z77" i="28"/>
  <c r="R82" i="28"/>
  <c r="T55" i="28"/>
  <c r="T22" i="28"/>
  <c r="H13" i="28"/>
  <c r="P7" i="28"/>
  <c r="AB31" i="28"/>
  <c r="H19" i="28"/>
  <c r="AE10" i="28"/>
  <c r="O5" i="28"/>
  <c r="P28" i="28"/>
  <c r="S14" i="28"/>
  <c r="AD8" i="28"/>
  <c r="F4" i="28"/>
  <c r="L22" i="28"/>
  <c r="M12" i="28"/>
  <c r="U7" i="28"/>
  <c r="E82" i="28"/>
  <c r="E84" i="28"/>
  <c r="E86" i="28"/>
  <c r="F67" i="28"/>
  <c r="F69" i="28"/>
  <c r="F71" i="28"/>
  <c r="F73" i="28"/>
  <c r="F76" i="28"/>
  <c r="V78" i="28"/>
  <c r="N82" i="28"/>
  <c r="N86" i="28"/>
  <c r="O69" i="28"/>
  <c r="O73" i="28"/>
  <c r="W77" i="28"/>
  <c r="O83" i="28"/>
  <c r="AF72" i="28"/>
  <c r="X77" i="28"/>
  <c r="P83" i="28"/>
  <c r="Y67" i="28"/>
  <c r="Q72" i="28"/>
  <c r="I78" i="28"/>
  <c r="Y83" i="28"/>
  <c r="R72" i="28"/>
  <c r="J78" i="28"/>
  <c r="Z83" i="28"/>
  <c r="H46" i="28"/>
  <c r="K21" i="28"/>
  <c r="AF11" i="28"/>
  <c r="H7" i="28"/>
  <c r="S30" i="28"/>
  <c r="G16" i="28"/>
  <c r="W10" i="28"/>
  <c r="AE4" i="28"/>
  <c r="D25" i="28"/>
  <c r="I14" i="28"/>
  <c r="N8" i="28"/>
  <c r="AF34" i="28"/>
  <c r="X21" i="28"/>
  <c r="AC11" i="28"/>
  <c r="H56"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L13" i="28"/>
  <c r="Y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H37" i="28"/>
  <c r="T31" i="28"/>
  <c r="C30" i="28"/>
  <c r="H28" i="28"/>
  <c r="K26" i="28"/>
  <c r="AB22" i="28"/>
  <c r="L19" i="28"/>
  <c r="C16" i="28"/>
  <c r="Y12" i="28"/>
  <c r="L11" i="28"/>
  <c r="C10" i="28"/>
  <c r="Y8" i="28"/>
  <c r="L7" i="28"/>
  <c r="C6" i="28"/>
  <c r="C4"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H49"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AB1" i="28" s="1"/>
  <c r="I4" i="28"/>
  <c r="AF20"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D15" i="28"/>
  <c r="H48" i="28"/>
  <c r="H36" i="28"/>
  <c r="Q33" i="28"/>
  <c r="Q1" i="28" s="1"/>
  <c r="S31" i="28"/>
  <c r="T29" i="28"/>
  <c r="C28" i="28"/>
  <c r="H26" i="28"/>
  <c r="K24" i="28"/>
  <c r="X22" i="28"/>
  <c r="AB20" i="28"/>
  <c r="AF18" i="28"/>
  <c r="L17" i="28"/>
  <c r="AF15" i="28"/>
  <c r="AB14" i="28"/>
  <c r="D14" i="28"/>
  <c r="K13" i="28"/>
  <c r="T12" i="28"/>
  <c r="AG11" i="28"/>
  <c r="K11" i="28"/>
  <c r="T10" i="28"/>
  <c r="AG9" i="28"/>
  <c r="K9" i="28"/>
  <c r="T8" i="28"/>
  <c r="AG7" i="28"/>
  <c r="K7" i="28"/>
  <c r="T6" i="28"/>
  <c r="AG5" i="28"/>
  <c r="AG1" i="28" s="1"/>
  <c r="K5" i="28"/>
  <c r="T4" i="28"/>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Z33" i="28"/>
  <c r="Z1" i="28" s="1"/>
  <c r="X24" i="28"/>
  <c r="S17" i="28"/>
  <c r="F14" i="28"/>
  <c r="C12" i="28"/>
  <c r="Y10" i="28"/>
  <c r="L9" i="28"/>
  <c r="C8" i="28"/>
  <c r="Y6" i="28"/>
  <c r="L5" i="28"/>
  <c r="E4" i="28"/>
  <c r="E6" i="28"/>
  <c r="E8" i="28"/>
  <c r="E10" i="28"/>
  <c r="E12" i="28"/>
  <c r="H14" i="28"/>
  <c r="X17" i="28"/>
  <c r="C23" i="28"/>
  <c r="L28" i="28"/>
  <c r="AG33" i="28"/>
  <c r="V4" i="28"/>
  <c r="V1" i="28" s="1"/>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AH87" i="28"/>
  <c r="AH85" i="28"/>
  <c r="AH83" i="28"/>
  <c r="AH81" i="28"/>
  <c r="AH79" i="28"/>
  <c r="AH77" i="28"/>
  <c r="AH75" i="28"/>
  <c r="AH73" i="28"/>
  <c r="AG87" i="28"/>
  <c r="AG85" i="28"/>
  <c r="AG83" i="28"/>
  <c r="AG81" i="28"/>
  <c r="AG79" i="28"/>
  <c r="AG77" i="28"/>
  <c r="AG75" i="28"/>
  <c r="AG73" i="28"/>
  <c r="AG71" i="28"/>
  <c r="AG69" i="28"/>
  <c r="AG67" i="28"/>
  <c r="H87" i="28"/>
  <c r="H85" i="28"/>
  <c r="H83" i="28"/>
  <c r="H81" i="28"/>
  <c r="H79" i="28"/>
  <c r="H77" i="28"/>
  <c r="H75" i="28"/>
  <c r="H73" i="28"/>
  <c r="G87" i="28"/>
  <c r="G85" i="28"/>
  <c r="G83" i="28"/>
  <c r="G81" i="28"/>
  <c r="G79" i="28"/>
  <c r="G77" i="28"/>
  <c r="G75" i="28"/>
  <c r="G73" i="28"/>
  <c r="G71" i="28"/>
  <c r="G69" i="28"/>
  <c r="G67" i="28"/>
  <c r="F86" i="28"/>
  <c r="F84" i="28"/>
  <c r="F82" i="28"/>
  <c r="F80" i="28"/>
  <c r="U4" i="28"/>
  <c r="U6" i="28"/>
  <c r="U8" i="28"/>
  <c r="U10" i="28"/>
  <c r="U12" i="28"/>
  <c r="AD14" i="28"/>
  <c r="C19" i="28"/>
  <c r="L24" i="28"/>
  <c r="X29" i="28"/>
  <c r="P36" i="28"/>
  <c r="F5" i="28"/>
  <c r="F7" i="28"/>
  <c r="F9" i="28"/>
  <c r="F11" i="28"/>
  <c r="F13" i="28"/>
  <c r="X15" i="28"/>
  <c r="P20" i="28"/>
  <c r="AA25" i="28"/>
  <c r="D31" i="28"/>
  <c r="H45" i="28"/>
  <c r="W5" i="28"/>
  <c r="W1" i="28" s="1"/>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Q83" i="28"/>
  <c r="Q81" i="28"/>
  <c r="Q79" i="28"/>
  <c r="Q77" i="28"/>
  <c r="Q75" i="28"/>
  <c r="Q73" i="28"/>
  <c r="Q71" i="28"/>
  <c r="Q69" i="28"/>
  <c r="Q67" i="28"/>
  <c r="X86" i="28"/>
  <c r="X84" i="28"/>
  <c r="X82" i="28"/>
  <c r="X80" i="28"/>
  <c r="X78" i="28"/>
  <c r="X76" i="28"/>
  <c r="X74" i="28"/>
  <c r="X72" i="28"/>
  <c r="W86" i="28"/>
  <c r="W84" i="28"/>
  <c r="W82" i="28"/>
  <c r="W80" i="28"/>
  <c r="W78" i="28"/>
  <c r="W76" i="28"/>
  <c r="W74" i="28"/>
  <c r="W72" i="28"/>
  <c r="W70" i="28"/>
  <c r="W68" i="28"/>
  <c r="V87" i="28"/>
  <c r="V85" i="28"/>
  <c r="V83" i="28"/>
  <c r="V81" i="28"/>
  <c r="V79" i="28"/>
  <c r="V77" i="28"/>
  <c r="V75" i="28"/>
  <c r="V73" i="28"/>
  <c r="AC4" i="28"/>
  <c r="AC6" i="28"/>
  <c r="AC8" i="28"/>
  <c r="AC10" i="28"/>
  <c r="AC12" i="28"/>
  <c r="K15" i="28"/>
  <c r="X19" i="28"/>
  <c r="C25" i="28"/>
  <c r="L30" i="28"/>
  <c r="H39" i="28"/>
  <c r="N5" i="28"/>
  <c r="N7" i="28"/>
  <c r="N9" i="28"/>
  <c r="N11" i="28"/>
  <c r="N13" i="28"/>
  <c r="F16" i="28"/>
  <c r="D21" i="28"/>
  <c r="P26" i="28"/>
  <c r="AA31" i="28"/>
  <c r="AC50" i="28"/>
  <c r="AE5" i="28"/>
  <c r="AE7" i="28"/>
  <c r="AE9" i="28"/>
  <c r="AE11" i="28"/>
  <c r="AG13" i="28"/>
  <c r="H17" i="28"/>
  <c r="S22" i="28"/>
  <c r="AB27" i="28"/>
  <c r="K33" i="28"/>
  <c r="P4" i="28"/>
  <c r="P6" i="28"/>
  <c r="P8" i="28"/>
  <c r="P10" i="28"/>
  <c r="P12" i="28"/>
  <c r="V14" i="28"/>
  <c r="T18" i="28"/>
  <c r="AF23" i="28"/>
  <c r="K29" i="28"/>
  <c r="K35" i="28"/>
  <c r="J87" i="28"/>
  <c r="J85" i="28"/>
  <c r="J83" i="28"/>
  <c r="J81" i="28"/>
  <c r="J79" i="28"/>
  <c r="J77" i="28"/>
  <c r="J75" i="28"/>
  <c r="J73" i="28"/>
  <c r="I87" i="28"/>
  <c r="I85" i="28"/>
  <c r="I83" i="28"/>
  <c r="I81" i="28"/>
  <c r="I79" i="28"/>
  <c r="I77" i="28"/>
  <c r="I75" i="28"/>
  <c r="I73" i="28"/>
  <c r="I71" i="28"/>
  <c r="I69" i="28"/>
  <c r="I67" i="28"/>
  <c r="I1" i="28" s="1"/>
  <c r="P86" i="28"/>
  <c r="P84" i="28"/>
  <c r="P82" i="28"/>
  <c r="P80" i="28"/>
  <c r="P78" i="28"/>
  <c r="P76" i="28"/>
  <c r="P74" i="28"/>
  <c r="P72" i="28"/>
  <c r="O86" i="28"/>
  <c r="O84" i="28"/>
  <c r="O82" i="28"/>
  <c r="O80" i="28"/>
  <c r="O78" i="28"/>
  <c r="O76" i="28"/>
  <c r="O74" i="28"/>
  <c r="O72" i="28"/>
  <c r="O70" i="28"/>
  <c r="O68" i="28"/>
  <c r="N87" i="28"/>
  <c r="N85" i="28"/>
  <c r="N83" i="28"/>
  <c r="N81" i="28"/>
  <c r="N79" i="28"/>
  <c r="N77" i="28"/>
  <c r="N75" i="28"/>
  <c r="N73" i="28"/>
  <c r="E5" i="28"/>
  <c r="E1" i="28" s="1"/>
  <c r="E7" i="28"/>
  <c r="E9" i="28"/>
  <c r="E11" i="28"/>
  <c r="E13" i="28"/>
  <c r="W15" i="28"/>
  <c r="L20" i="28"/>
  <c r="X25" i="28"/>
  <c r="C31" i="28"/>
  <c r="H44" i="28"/>
  <c r="V5" i="28"/>
  <c r="V7" i="28"/>
  <c r="V9" i="28"/>
  <c r="V11" i="28"/>
  <c r="W13" i="28"/>
  <c r="T16" i="28"/>
  <c r="AA21" i="28"/>
  <c r="D27" i="28"/>
  <c r="P32" i="28"/>
  <c r="G4" i="28"/>
  <c r="G6" i="28"/>
  <c r="G8" i="28"/>
  <c r="G10" i="28"/>
  <c r="G12" i="28"/>
  <c r="K14" i="28"/>
  <c r="AB17" i="28"/>
  <c r="H23" i="28"/>
  <c r="S28" i="28"/>
  <c r="F34" i="28"/>
  <c r="X4" i="28"/>
  <c r="X1" i="28" s="1"/>
  <c r="X6" i="28"/>
  <c r="X8" i="28"/>
  <c r="X10" i="28"/>
  <c r="X12" i="28"/>
  <c r="C15" i="28"/>
  <c r="K19" i="28"/>
  <c r="T24" i="28"/>
  <c r="AF29" i="28"/>
  <c r="C37" i="28"/>
  <c r="AH86" i="28"/>
  <c r="AH84" i="28"/>
  <c r="AH82" i="28"/>
  <c r="AH80" i="28"/>
  <c r="AH78" i="28"/>
  <c r="AH76" i="28"/>
  <c r="AH74" i="28"/>
  <c r="AH72" i="28"/>
  <c r="AG86" i="28"/>
  <c r="AG84" i="28"/>
  <c r="AG82" i="28"/>
  <c r="AG80" i="28"/>
  <c r="AG78" i="28"/>
  <c r="AG76" i="28"/>
  <c r="AG74" i="28"/>
  <c r="AG72" i="28"/>
  <c r="AG70" i="28"/>
  <c r="AG68" i="28"/>
  <c r="AG66" i="28"/>
  <c r="H86" i="28"/>
  <c r="H84" i="28"/>
  <c r="H82" i="28"/>
  <c r="H80" i="28"/>
  <c r="H78" i="28"/>
  <c r="H76" i="28"/>
  <c r="H74" i="28"/>
  <c r="H72" i="28"/>
  <c r="G86" i="28"/>
  <c r="G84" i="28"/>
  <c r="G82" i="28"/>
  <c r="G80" i="28"/>
  <c r="G78" i="28"/>
  <c r="G76" i="28"/>
  <c r="G74" i="28"/>
  <c r="G72" i="28"/>
  <c r="G70" i="28"/>
  <c r="G68" i="28"/>
  <c r="F87" i="28"/>
  <c r="F85" i="28"/>
  <c r="F83" i="28"/>
  <c r="F81" i="28"/>
  <c r="M5" i="28"/>
  <c r="M7" i="28"/>
  <c r="M9" i="28"/>
  <c r="M11" i="28"/>
  <c r="M13" i="28"/>
  <c r="D16" i="28"/>
  <c r="D1" i="28" s="1"/>
  <c r="C21" i="28"/>
  <c r="L26" i="28"/>
  <c r="X31" i="28"/>
  <c r="M50" i="28"/>
  <c r="AD5" i="28"/>
  <c r="AD1" i="28" s="1"/>
  <c r="AD7" i="28"/>
  <c r="AD9" i="28"/>
  <c r="AD11" i="28"/>
  <c r="AF13" i="28"/>
  <c r="D17" i="28"/>
  <c r="P22" i="28"/>
  <c r="AA27" i="28"/>
  <c r="F33" i="28"/>
  <c r="O4" i="28"/>
  <c r="O6" i="28"/>
  <c r="O8" i="28"/>
  <c r="O1" i="28" s="1"/>
  <c r="O10" i="28"/>
  <c r="O12" i="28"/>
  <c r="T14" i="28"/>
  <c r="S18" i="28"/>
  <c r="AB23" i="28"/>
  <c r="H29" i="28"/>
  <c r="J35" i="28"/>
  <c r="J1" i="28" s="1"/>
  <c r="AF4" i="28"/>
  <c r="AF6" i="28"/>
  <c r="AF8" i="28"/>
  <c r="AF10" i="28"/>
  <c r="AF12" i="28"/>
  <c r="O15" i="28"/>
  <c r="AF19" i="28"/>
  <c r="K25" i="28"/>
  <c r="T30" i="28"/>
  <c r="H41" i="28"/>
  <c r="Z86" i="28"/>
  <c r="Z84" i="28"/>
  <c r="Z82" i="28"/>
  <c r="Z80" i="28"/>
  <c r="Z78" i="28"/>
  <c r="Z76" i="28"/>
  <c r="Z74" i="28"/>
  <c r="Z72" i="28"/>
  <c r="Y86" i="28"/>
  <c r="Y84" i="28"/>
  <c r="Y82" i="28"/>
  <c r="Y80" i="28"/>
  <c r="Y78" i="28"/>
  <c r="Y76" i="28"/>
  <c r="Y74" i="28"/>
  <c r="Y1" i="28" s="1"/>
  <c r="Y72" i="28"/>
  <c r="Y70" i="28"/>
  <c r="Y68" i="28"/>
  <c r="AF87" i="28"/>
  <c r="AF85" i="28"/>
  <c r="AF83" i="28"/>
  <c r="AF81" i="28"/>
  <c r="AF79" i="28"/>
  <c r="AF1" i="28" s="1"/>
  <c r="AF77" i="28"/>
  <c r="AF75" i="28"/>
  <c r="AF73" i="28"/>
  <c r="AE87" i="28"/>
  <c r="AE85" i="28"/>
  <c r="AE83" i="28"/>
  <c r="AE81" i="28"/>
  <c r="AE79" i="28"/>
  <c r="AE77" i="28"/>
  <c r="AE75" i="28"/>
  <c r="U82" i="28"/>
  <c r="U84" i="28"/>
  <c r="U86" i="28"/>
  <c r="V67" i="28"/>
  <c r="V69" i="28"/>
  <c r="V71" i="28"/>
  <c r="F74" i="28"/>
  <c r="V76" i="28"/>
  <c r="F79" i="28"/>
  <c r="AD82" i="28"/>
  <c r="AD86" i="28"/>
  <c r="AE69" i="28"/>
  <c r="AE73" i="28"/>
  <c r="AE1" i="28" s="1"/>
  <c r="O79" i="28"/>
  <c r="AE84" i="28"/>
  <c r="X73" i="28"/>
  <c r="P79" i="28"/>
  <c r="AF84" i="28"/>
  <c r="Q68" i="28"/>
  <c r="I74" i="28"/>
  <c r="Y79" i="28"/>
  <c r="Q84" i="28"/>
  <c r="J74" i="28"/>
  <c r="Z79" i="28"/>
  <c r="R84" i="28"/>
  <c r="AF31" i="28"/>
  <c r="K17" i="28"/>
  <c r="H11" i="28"/>
  <c r="P5" i="28"/>
  <c r="P1" i="28" s="1"/>
  <c r="S26" i="28"/>
  <c r="AF14" i="28"/>
  <c r="AE8" i="28"/>
  <c r="AF39" i="28"/>
  <c r="D23" i="28"/>
  <c r="N12" i="28"/>
  <c r="AD6" i="28"/>
  <c r="L32" i="28"/>
  <c r="C17" i="28"/>
  <c r="M10" i="28"/>
  <c r="M1" i="28" s="1"/>
  <c r="U5" i="28"/>
  <c r="U1" i="28" s="1"/>
  <c r="F12" i="28"/>
  <c r="N6" i="28"/>
  <c r="C29" i="28"/>
  <c r="S16" i="28"/>
  <c r="S1" i="28" s="1"/>
  <c r="AC9" i="28"/>
  <c r="AC1" i="28" s="1"/>
  <c r="M4" i="28"/>
  <c r="J24" i="26"/>
  <c r="K24" i="26" s="1"/>
  <c r="O24" i="26"/>
  <c r="P24" i="26" s="1"/>
  <c r="O41" i="26"/>
  <c r="P41" i="26" s="1"/>
  <c r="J41" i="26"/>
  <c r="K41" i="26" s="1"/>
  <c r="L7" i="24"/>
  <c r="J42" i="19" s="1"/>
  <c r="O8" i="26"/>
  <c r="P8" i="26" s="1"/>
  <c r="J8" i="26"/>
  <c r="K8" i="26" s="1"/>
  <c r="O49" i="26"/>
  <c r="P49" i="26" s="1"/>
  <c r="J49" i="26"/>
  <c r="K49" i="26" s="1"/>
  <c r="O29" i="26"/>
  <c r="P29" i="26" s="1"/>
  <c r="J29" i="26"/>
  <c r="K29" i="26" s="1"/>
  <c r="J33" i="26"/>
  <c r="K33" i="26" s="1"/>
  <c r="O33" i="26"/>
  <c r="P33" i="26" s="1"/>
  <c r="J39" i="26"/>
  <c r="K39" i="26" s="1"/>
  <c r="O39" i="26"/>
  <c r="P39" i="26" s="1"/>
  <c r="O21" i="26"/>
  <c r="P21" i="26" s="1"/>
  <c r="J21" i="26"/>
  <c r="K21" i="26" s="1"/>
  <c r="J22" i="26"/>
  <c r="K22" i="26" s="1"/>
  <c r="O22" i="26"/>
  <c r="P22" i="26" s="1"/>
  <c r="K3" i="24"/>
  <c r="L3" i="24" s="1"/>
  <c r="J26" i="19" s="1"/>
  <c r="T2" i="24"/>
  <c r="K13" i="24"/>
  <c r="S13" i="24"/>
  <c r="R2" i="24"/>
  <c r="L2" i="24" s="1"/>
  <c r="J17" i="19" s="1"/>
  <c r="P12" i="24"/>
  <c r="M12" i="24"/>
  <c r="O13" i="24"/>
  <c r="K16" i="24" a="1"/>
  <c r="K16" i="24" s="1"/>
  <c r="L16" i="24" s="1"/>
  <c r="J14" i="19" s="1"/>
  <c r="R13" i="24"/>
  <c r="O12" i="24"/>
  <c r="AH1" i="28"/>
  <c r="R1" i="28"/>
  <c r="G10" i="26" s="1"/>
  <c r="G1" i="28"/>
  <c r="C1" i="28"/>
  <c r="G6" i="26" s="1"/>
  <c r="AA1" i="28"/>
  <c r="K1" i="28"/>
  <c r="H1" i="28"/>
  <c r="R161" i="1"/>
  <c r="Q161" i="1"/>
  <c r="P161" i="1"/>
  <c r="O161" i="1"/>
  <c r="N161" i="1"/>
  <c r="M161" i="1"/>
  <c r="L161" i="1"/>
  <c r="K161" i="1"/>
  <c r="J161" i="1"/>
  <c r="B161" i="1"/>
  <c r="A161" i="1"/>
  <c r="T1" i="28" l="1"/>
  <c r="J10" i="26"/>
  <c r="K10" i="26" s="1"/>
  <c r="O10" i="26"/>
  <c r="P10" i="26" s="1"/>
  <c r="L13" i="24"/>
  <c r="J65" i="19" s="1"/>
  <c r="F1" i="28"/>
  <c r="N1" i="28"/>
  <c r="L1" i="28"/>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<sst xmlns="http://schemas.openxmlformats.org/spreadsheetml/2006/main" count="35255" uniqueCount="4358">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</sst>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3780</v>
      </c>
      <c r="C1" s="353">
        <v>45503</v>
      </c>
      <c r="G1" s="354" t="s">
        <v>3763</v>
      </c>
      <c r="H1" s="354" t="s">
        <v>3764</v>
      </c>
    </row>
    <row r="2" spans="1:8" x14ac:dyDescent="0.75">
      <c r="B2" t="str">
        <f>_xlfn.XLOOKUP(B1,H:H,G:G,0,0,1)</f>
        <v>DE</v>
      </c>
      <c r="C2" t="str">
        <f>_xlfn.XLOOKUP(B2,G:G, H:H, 0,0,1)</f>
        <v>Delaware</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Delaware.</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48%.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Delaware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PV:**Delaware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Wind:**Delaware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Delaware.</v>
      </c>
      <c r="L9" s="2" t="str">
        <f>J9&amp;K9</f>
        <v>**Description:** This policy prevents new capacity of the selected type(s) from being built or deployed.  // **Guidance for setting values:**No new coal is planned in Delaware.</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6"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s="1"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s="1"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Delaware</v>
      </c>
      <c r="B3" s="404">
        <f>ROUND(SUMIFS(B$4:B$54, $A$4:$A$54, $A$3),0)</f>
        <v>3008</v>
      </c>
      <c r="C3" s="405">
        <f t="shared" ref="C3" si="0">ROUND(SUMIFS(C$4:C$54, $A$4:$A$54, $A$3),0)</f>
        <v>3</v>
      </c>
      <c r="D3" s="404">
        <f>SUMIFS(D$4:D$54, $A$4:$A$54, $A$3)</f>
        <v>5877137</v>
      </c>
      <c r="E3" s="404">
        <f>SUMIFS(E$4:E$54, $A$4:$A$54, $A$3)</f>
        <v>8705705.9999999851</v>
      </c>
      <c r="F3" s="406">
        <f>ROUND(SUMIFS(F$4:F$54,$A$4:$A$54,$A$3)*100,0)</f>
        <v>48</v>
      </c>
      <c r="G3" s="178">
        <f>SUMIFS(G$4:G$54, $A$4:$A$54, $A$3)</f>
        <v>0</v>
      </c>
      <c r="H3" s="178">
        <f>SUMIFS(H$4:H$54, $A$4:$A$54, $A$3)</f>
        <v>0</v>
      </c>
      <c r="I3" s="406">
        <f>ROUND(SUMIFS(I$4:I$54,$A$4:$A$54,$A$3)*100,0)</f>
        <v>0</v>
      </c>
      <c r="J3" s="406">
        <f>ROUND(SUMIFS(J$4:J$54, $A$4:$A$54, $A$3),0)</f>
        <v>933</v>
      </c>
      <c r="K3" s="178">
        <f t="shared" ref="K3:AI3" si="1">ROUND(SUMIFS(K$4:K$54, $A$4:$A$54, $A$3),0)</f>
        <v>339</v>
      </c>
      <c r="L3" s="406">
        <f t="shared" si="1"/>
        <v>446</v>
      </c>
      <c r="M3" s="178">
        <f t="shared" si="1"/>
        <v>400</v>
      </c>
      <c r="N3" s="178">
        <f t="shared" si="1"/>
        <v>0</v>
      </c>
      <c r="O3" s="178">
        <f t="shared" si="1"/>
        <v>0</v>
      </c>
      <c r="P3" s="178">
        <f t="shared" si="1"/>
        <v>3</v>
      </c>
      <c r="Q3" s="178">
        <f t="shared" si="1"/>
        <v>0</v>
      </c>
      <c r="R3" s="178">
        <f t="shared" si="1"/>
        <v>0</v>
      </c>
      <c r="S3" s="406">
        <f t="shared" si="1"/>
        <v>0</v>
      </c>
      <c r="T3" s="178">
        <f t="shared" si="1"/>
        <v>410</v>
      </c>
      <c r="U3" s="178">
        <f t="shared" si="1"/>
        <v>1504</v>
      </c>
      <c r="V3" s="178">
        <f t="shared" si="1"/>
        <v>0</v>
      </c>
      <c r="W3" s="178">
        <f t="shared" si="1"/>
        <v>0</v>
      </c>
      <c r="X3" s="178">
        <f t="shared" si="1"/>
        <v>0</v>
      </c>
      <c r="Y3" s="178">
        <f t="shared" si="1"/>
        <v>36</v>
      </c>
      <c r="Z3" s="178">
        <f t="shared" si="1"/>
        <v>0</v>
      </c>
      <c r="AA3" s="178">
        <f t="shared" si="1"/>
        <v>10</v>
      </c>
      <c r="AB3" s="178">
        <f t="shared" si="1"/>
        <v>0</v>
      </c>
      <c r="AC3" s="178">
        <f t="shared" si="1"/>
        <v>159</v>
      </c>
      <c r="AD3" s="178">
        <f t="shared" si="1"/>
        <v>955</v>
      </c>
      <c r="AE3" s="178">
        <f t="shared" si="1"/>
        <v>0</v>
      </c>
      <c r="AF3" s="178">
        <f t="shared" si="1"/>
        <v>0</v>
      </c>
      <c r="AG3" s="178">
        <f t="shared" si="1"/>
        <v>0</v>
      </c>
      <c r="AH3" s="178">
        <f t="shared" si="1"/>
        <v>0</v>
      </c>
      <c r="AI3" s="406">
        <f t="shared" si="1"/>
        <v>0</v>
      </c>
      <c r="AJ3" s="178">
        <f>ROUND(SUMIFS(AJ$4:AJ$54,$A$4:$A$54,$A$3)*100,0)</f>
        <v>21</v>
      </c>
      <c r="AK3" s="178">
        <f t="shared" ref="AK3:AL3" si="2">ROUND(SUMIFS(AK$4:AK$54,$A$4:$A$54,$A$3)*100,0)</f>
        <v>25</v>
      </c>
      <c r="AL3" s="178">
        <f t="shared" si="2"/>
        <v>25</v>
      </c>
      <c r="AM3" s="178">
        <f>SUMIFS(AM$4:AM$54, $A$4:$A$54, $A$3)</f>
        <v>0</v>
      </c>
      <c r="AN3" s="178">
        <f t="shared" ref="AN3:AQ3" si="3">SUMIFS(AN$4:AN$54, $A$4:$A$54, $A$3)</f>
        <v>2500</v>
      </c>
      <c r="AO3" s="406">
        <f t="shared" si="3"/>
        <v>0</v>
      </c>
      <c r="AP3" s="406">
        <f t="shared" si="3"/>
        <v>271</v>
      </c>
      <c r="AQ3" s="406">
        <f t="shared" si="3"/>
        <v>1044321</v>
      </c>
      <c r="AR3" s="406">
        <f>ROUND(SUMIFS(AR$4:AR$54,$A$4:$A$54,$A$3),2)</f>
        <v>25.95</v>
      </c>
      <c r="AS3" s="178">
        <f>SUMIFS(AS$4:AS$54, $A$4:$A$54, $A$3)</f>
        <v>0</v>
      </c>
      <c r="AT3" s="178">
        <f t="shared" ref="AT3:BH3" si="4">SUMIFS(AT$4:AT$54, $A$4:$A$54, $A$3)</f>
        <v>0</v>
      </c>
      <c r="AU3" s="178">
        <f t="shared" si="4"/>
        <v>25133445696537.801</v>
      </c>
      <c r="AV3" s="178">
        <f t="shared" si="4"/>
        <v>15319580184338.9</v>
      </c>
      <c r="AW3" s="178">
        <f t="shared" si="4"/>
        <v>183018339214898</v>
      </c>
      <c r="AX3" s="178">
        <f t="shared" si="4"/>
        <v>0</v>
      </c>
      <c r="AY3" s="178">
        <f t="shared" si="4"/>
        <v>45438135663387.797</v>
      </c>
      <c r="AZ3" s="178">
        <f t="shared" si="4"/>
        <v>750891694849213</v>
      </c>
      <c r="BA3" s="178">
        <f t="shared" si="4"/>
        <v>0</v>
      </c>
      <c r="BB3" s="178">
        <f t="shared" si="4"/>
        <v>0</v>
      </c>
      <c r="BC3" s="178">
        <f t="shared" si="4"/>
        <v>11994642785155.699</v>
      </c>
      <c r="BD3" s="178">
        <f t="shared" si="4"/>
        <v>32343626721030.801</v>
      </c>
      <c r="BE3" s="178">
        <f t="shared" si="4"/>
        <v>184631397161521</v>
      </c>
      <c r="BF3" s="178">
        <f t="shared" si="4"/>
        <v>0</v>
      </c>
      <c r="BG3" s="178">
        <f t="shared" si="4"/>
        <v>92424025788894.297</v>
      </c>
      <c r="BH3" s="178">
        <f t="shared" si="4"/>
        <v>943745297152327</v>
      </c>
      <c r="BI3" s="178">
        <f>ROUND(SUMIFS(BI$4:BI$54,$A$4:$A$54,$A$3),2)</f>
        <v>0</v>
      </c>
      <c r="BJ3" s="178">
        <f t="shared" ref="BJ3:BP3" si="5">ROUND(SUMIFS(BJ$4:BJ$54,$A$4:$A$54,$A$3),2)</f>
        <v>0</v>
      </c>
      <c r="BK3" s="178">
        <f t="shared" si="5"/>
        <v>209.54</v>
      </c>
      <c r="BL3" s="178">
        <f t="shared" si="5"/>
        <v>47.37</v>
      </c>
      <c r="BM3" s="178">
        <f t="shared" si="5"/>
        <v>99.13</v>
      </c>
      <c r="BN3" s="178">
        <f t="shared" si="5"/>
        <v>0</v>
      </c>
      <c r="BO3" s="178">
        <f t="shared" si="5"/>
        <v>49.16</v>
      </c>
      <c r="BP3" s="406">
        <f t="shared" si="5"/>
        <v>79.569999999999993</v>
      </c>
      <c r="BQ3" s="406">
        <f t="shared" ref="BQ3:BR3" si="6">ROUND(SUMIFS(BQ$4:BQ$54,$A$4:$A$54,$A$3)*100,0)</f>
        <v>4</v>
      </c>
      <c r="BR3" s="406">
        <f t="shared" si="6"/>
        <v>5</v>
      </c>
      <c r="BS3" s="406">
        <f>ROUND(SUMIFS(BS$4:BS$54,$A$4:$A$54,$A$3)*100,0)</f>
        <v>35</v>
      </c>
      <c r="BT3" s="406">
        <f>ROUND(SUMIFS(BT$4:BT$54,$A$4:$A$54,$A$3)*100,0)</f>
        <v>31</v>
      </c>
      <c r="BU3" s="406">
        <f t="shared" ref="BU3:CH3" si="7">ROUND(SUMIFS(BU$4:BU$54,$A$4:$A$54,$A$3)*100,0)</f>
        <v>53</v>
      </c>
      <c r="BV3" s="406">
        <f t="shared" si="7"/>
        <v>65</v>
      </c>
      <c r="BW3" s="406">
        <f t="shared" si="7"/>
        <v>20</v>
      </c>
      <c r="BX3" s="406">
        <f t="shared" si="7"/>
        <v>28</v>
      </c>
      <c r="BY3" s="406">
        <f t="shared" si="7"/>
        <v>58</v>
      </c>
      <c r="BZ3" s="406">
        <f>ROUND(SUMIFS(BZ$4:BZ$54,$A$4:$A$54,$A$3)*100,0)</f>
        <v>58</v>
      </c>
      <c r="CA3" s="406">
        <f>ROUND(SUMIFS(CA$4:CA$54,$A$4:$A$54,$A$3)*100,0)</f>
        <v>100</v>
      </c>
      <c r="CB3" s="406">
        <f>ROUND(SUMIFS(CB$4:CB$54,$A$4:$A$54,$A$3)*100,0)</f>
        <v>100</v>
      </c>
      <c r="CC3" s="406">
        <f t="shared" si="7"/>
        <v>20</v>
      </c>
      <c r="CD3" s="406">
        <f t="shared" si="7"/>
        <v>28</v>
      </c>
      <c r="CE3" s="406">
        <f t="shared" si="7"/>
        <v>58</v>
      </c>
      <c r="CF3" s="406">
        <f t="shared" si="7"/>
        <v>58</v>
      </c>
      <c r="CG3" s="406">
        <f t="shared" si="7"/>
        <v>100</v>
      </c>
      <c r="CH3" s="406">
        <f t="shared" si="7"/>
        <v>100</v>
      </c>
      <c r="CI3" s="178">
        <f>SUMIFS(CI$4:CI$54, $A$4:$A$54, $A$3)</f>
        <v>0</v>
      </c>
      <c r="CJ3" s="178">
        <f t="shared" ref="CJ3:CK3" si="8">SUMIFS(CJ$4:CJ$54, $A$4:$A$54, $A$3)</f>
        <v>1</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Delaware.</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Delaware.</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Delaware.</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Delaware.</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Delaware.</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Delaware.</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Delaware.</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Delaware.</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Delaware.</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Delaware.</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Delaware.</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Delaware.</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Delaware.</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Delaware.</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Delaware.</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Delaware.</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Delaware.</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Delaware.</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18</v>
      </c>
      <c r="H10" t="s">
        <v>4001</v>
      </c>
      <c r="I10" s="424">
        <v>2030</v>
      </c>
      <c r="J10" s="424">
        <f t="shared" si="0"/>
        <v>9</v>
      </c>
      <c r="K10" s="424">
        <f t="shared" si="1"/>
        <v>9</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DE</v>
      </c>
      <c r="C1" s="431">
        <f>SUM(C4:C87)</f>
        <v>17.800431979359399</v>
      </c>
      <c r="D1" s="431">
        <f t="shared" ref="D1:AG1" si="0">SUM(D4:D87)</f>
        <v>17.210395473568003</v>
      </c>
      <c r="E1" s="431">
        <f t="shared" si="0"/>
        <v>17.347500615727796</v>
      </c>
      <c r="F1" s="431">
        <f t="shared" si="0"/>
        <v>18.622242036895301</v>
      </c>
      <c r="G1" s="431">
        <f t="shared" si="0"/>
        <v>18.254665636051897</v>
      </c>
      <c r="H1" s="431">
        <f t="shared" si="0"/>
        <v>17.623471526657799</v>
      </c>
      <c r="I1" s="431">
        <f t="shared" si="0"/>
        <v>17.869101269772301</v>
      </c>
      <c r="J1" s="431">
        <f t="shared" si="0"/>
        <v>16.573500489109804</v>
      </c>
      <c r="K1" s="431">
        <f t="shared" si="0"/>
        <v>16.069344499728899</v>
      </c>
      <c r="L1" s="431">
        <f t="shared" si="0"/>
        <v>16.179259515434303</v>
      </c>
      <c r="M1" s="431">
        <f t="shared" si="0"/>
        <v>16.240103335914604</v>
      </c>
      <c r="N1" s="431">
        <f t="shared" si="0"/>
        <v>15.9818380414573</v>
      </c>
      <c r="O1" s="431">
        <f t="shared" si="0"/>
        <v>15.952865889311198</v>
      </c>
      <c r="P1" s="431">
        <f t="shared" si="0"/>
        <v>16.733024241645797</v>
      </c>
      <c r="Q1" s="431">
        <f t="shared" si="0"/>
        <v>16.703404786493998</v>
      </c>
      <c r="R1" s="431">
        <f t="shared" si="0"/>
        <v>17.567313843309904</v>
      </c>
      <c r="S1" s="431">
        <f t="shared" si="0"/>
        <v>16.538696044094802</v>
      </c>
      <c r="T1" s="431">
        <f t="shared" si="0"/>
        <v>17.508861427834098</v>
      </c>
      <c r="U1" s="431">
        <f t="shared" si="0"/>
        <v>16.385478784104901</v>
      </c>
      <c r="V1" s="431">
        <f t="shared" si="0"/>
        <v>12.198484349753697</v>
      </c>
      <c r="W1" s="431">
        <f t="shared" si="0"/>
        <v>13.140636891378698</v>
      </c>
      <c r="X1" s="431">
        <f t="shared" si="0"/>
        <v>14.206214285977399</v>
      </c>
      <c r="Y1" s="431">
        <f t="shared" si="0"/>
        <v>14.857184261947999</v>
      </c>
      <c r="Z1" s="431">
        <f t="shared" si="0"/>
        <v>14.584381610947997</v>
      </c>
      <c r="AA1" s="431">
        <f t="shared" si="0"/>
        <v>14.2850520574688</v>
      </c>
      <c r="AB1" s="431">
        <f t="shared" si="0"/>
        <v>14.402030057539299</v>
      </c>
      <c r="AC1" s="431">
        <f t="shared" si="0"/>
        <v>15.337525311431699</v>
      </c>
      <c r="AD1" s="431">
        <f t="shared" si="0"/>
        <v>14.048663415522499</v>
      </c>
      <c r="AE1" s="431">
        <f t="shared" si="0"/>
        <v>14.337830721348203</v>
      </c>
      <c r="AF1" s="431">
        <f t="shared" si="0"/>
        <v>13.981668477439698</v>
      </c>
      <c r="AG1" s="431">
        <f t="shared" si="0"/>
        <v>12.943837035196697</v>
      </c>
      <c r="AH1" s="431">
        <f>SUM(AH4:AH87)</f>
        <v>13.353995051450099</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75">
      <c r="A5" s="435" t="s">
        <v>2220</v>
      </c>
      <c r="B5" s="408" t="s">
        <v>4124</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75">
      <c r="A6" s="435" t="s">
        <v>2220</v>
      </c>
      <c r="B6" s="408" t="s">
        <v>4128</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75">
      <c r="A7" s="435" t="s">
        <v>2220</v>
      </c>
      <c r="B7" s="408" t="s">
        <v>4130</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75">
      <c r="A8" s="435" t="s">
        <v>2220</v>
      </c>
      <c r="B8" s="408" t="s">
        <v>4132</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75">
      <c r="A9" s="435" t="s">
        <v>2220</v>
      </c>
      <c r="B9" s="408" t="s">
        <v>4142</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75">
      <c r="A10" s="435" t="s">
        <v>2220</v>
      </c>
      <c r="B10" s="408" t="s">
        <v>4151</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75">
      <c r="A17" s="435" t="s">
        <v>2220</v>
      </c>
      <c r="B17" s="408" t="s">
        <v>4159</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0.159119998624</v>
      </c>
      <c r="D18" s="436">
        <f>SUMIFS('EPA Export Aggregation'!G:G,'EPA Export Aggregation'!$A:$A,$B18,'EPA Export Aggregation'!$D:$D,$A$1)*IF($A18="CH4",About!$D$58,IF($A18="N2O",About!$D$59,1))</f>
        <v>0.13765172628489999</v>
      </c>
      <c r="E18" s="436">
        <f>SUMIFS('EPA Export Aggregation'!H:H,'EPA Export Aggregation'!$A:$A,$B18,'EPA Export Aggregation'!$D:$D,$A$1)*IF($A18="CH4",About!$D$58,IF($A18="N2O",About!$D$59,1))</f>
        <v>0.1499949206349</v>
      </c>
      <c r="F18" s="436">
        <f>SUMIFS('EPA Export Aggregation'!I:I,'EPA Export Aggregation'!$A:$A,$B18,'EPA Export Aggregation'!$D:$D,$A$1)*IF($A18="CH4",About!$D$58,IF($A18="N2O",About!$D$59,1))</f>
        <v>0.14841089629029999</v>
      </c>
      <c r="G18" s="436">
        <f>SUMIFS('EPA Export Aggregation'!J:J,'EPA Export Aggregation'!$A:$A,$B18,'EPA Export Aggregation'!$D:$D,$A$1)*IF($A18="CH4",About!$D$58,IF($A18="N2O",About!$D$59,1))</f>
        <v>0.15992553479560001</v>
      </c>
      <c r="H18" s="436">
        <f>SUMIFS('EPA Export Aggregation'!K:K,'EPA Export Aggregation'!$A:$A,$B18,'EPA Export Aggregation'!$D:$D,$A$1)*IF($A18="CH4",About!$D$58,IF($A18="N2O",About!$D$59,1))</f>
        <v>0.15992553479560001</v>
      </c>
      <c r="I18" s="436">
        <f>SUMIFS('EPA Export Aggregation'!L:L,'EPA Export Aggregation'!$A:$A,$B18,'EPA Export Aggregation'!$D:$D,$A$1)*IF($A18="CH4",About!$D$58,IF($A18="N2O",About!$D$59,1))</f>
        <v>0.15755900493719999</v>
      </c>
      <c r="J18" s="436">
        <f>SUMIFS('EPA Export Aggregation'!M:M,'EPA Export Aggregation'!$A:$A,$B18,'EPA Export Aggregation'!$D:$D,$A$1)*IF($A18="CH4",About!$D$58,IF($A18="N2O",About!$D$59,1))</f>
        <v>0.17459763294200001</v>
      </c>
      <c r="K18" s="436">
        <f>SUMIFS('EPA Export Aggregation'!N:N,'EPA Export Aggregation'!$A:$A,$B18,'EPA Export Aggregation'!$D:$D,$A$1)*IF($A18="CH4",About!$D$58,IF($A18="N2O",About!$D$59,1))</f>
        <v>0.17760756013750001</v>
      </c>
      <c r="L18" s="436">
        <f>SUMIFS('EPA Export Aggregation'!O:O,'EPA Export Aggregation'!$A:$A,$B18,'EPA Export Aggregation'!$D:$D,$A$1)*IF($A18="CH4",About!$D$58,IF($A18="N2O",About!$D$59,1))</f>
        <v>0.1828320990873</v>
      </c>
      <c r="M18" s="436">
        <f>SUMIFS('EPA Export Aggregation'!P:P,'EPA Export Aggregation'!$A:$A,$B18,'EPA Export Aggregation'!$D:$D,$A$1)*IF($A18="CH4",About!$D$58,IF($A18="N2O",About!$D$59,1))</f>
        <v>0.18317382516809999</v>
      </c>
      <c r="N18" s="436">
        <f>SUMIFS('EPA Export Aggregation'!Q:Q,'EPA Export Aggregation'!$A:$A,$B18,'EPA Export Aggregation'!$D:$D,$A$1)*IF($A18="CH4",About!$D$58,IF($A18="N2O",About!$D$59,1))</f>
        <v>0.17270781766099999</v>
      </c>
      <c r="O18" s="436">
        <f>SUMIFS('EPA Export Aggregation'!R:R,'EPA Export Aggregation'!$A:$A,$B18,'EPA Export Aggregation'!$D:$D,$A$1)*IF($A18="CH4",About!$D$58,IF($A18="N2O",About!$D$59,1))</f>
        <v>0.18567178062930001</v>
      </c>
      <c r="P18" s="436">
        <f>SUMIFS('EPA Export Aggregation'!S:S,'EPA Export Aggregation'!$A:$A,$B18,'EPA Export Aggregation'!$D:$D,$A$1)*IF($A18="CH4",About!$D$58,IF($A18="N2O",About!$D$59,1))</f>
        <v>0.18166844389340001</v>
      </c>
      <c r="Q18" s="436">
        <f>SUMIFS('EPA Export Aggregation'!T:T,'EPA Export Aggregation'!$A:$A,$B18,'EPA Export Aggregation'!$D:$D,$A$1)*IF($A18="CH4",About!$D$58,IF($A18="N2O",About!$D$59,1))</f>
        <v>0.2012630778974</v>
      </c>
      <c r="R18" s="436">
        <f>SUMIFS('EPA Export Aggregation'!U:U,'EPA Export Aggregation'!$A:$A,$B18,'EPA Export Aggregation'!$D:$D,$A$1)*IF($A18="CH4",About!$D$58,IF($A18="N2O",About!$D$59,1))</f>
        <v>0.18204148148150001</v>
      </c>
      <c r="S18" s="436">
        <f>SUMIFS('EPA Export Aggregation'!V:V,'EPA Export Aggregation'!$A:$A,$B18,'EPA Export Aggregation'!$D:$D,$A$1)*IF($A18="CH4",About!$D$58,IF($A18="N2O",About!$D$59,1))</f>
        <v>0.1739773538462</v>
      </c>
      <c r="T18" s="436">
        <f>SUMIFS('EPA Export Aggregation'!W:W,'EPA Export Aggregation'!$A:$A,$B18,'EPA Export Aggregation'!$D:$D,$A$1)*IF($A18="CH4",About!$D$58,IF($A18="N2O",About!$D$59,1))</f>
        <v>0.18286670769230001</v>
      </c>
      <c r="U18" s="436">
        <f>SUMIFS('EPA Export Aggregation'!X:X,'EPA Export Aggregation'!$A:$A,$B18,'EPA Export Aggregation'!$D:$D,$A$1)*IF($A18="CH4",About!$D$58,IF($A18="N2O",About!$D$59,1))</f>
        <v>0.17143753846150001</v>
      </c>
      <c r="V18" s="436">
        <f>SUMIFS('EPA Export Aggregation'!Y:Y,'EPA Export Aggregation'!$A:$A,$B18,'EPA Export Aggregation'!$D:$D,$A$1)*IF($A18="CH4",About!$D$58,IF($A18="N2O",About!$D$59,1))</f>
        <v>0.17325788395899999</v>
      </c>
      <c r="W18" s="436">
        <f>SUMIFS('EPA Export Aggregation'!Z:Z,'EPA Export Aggregation'!$A:$A,$B18,'EPA Export Aggregation'!$D:$D,$A$1)*IF($A18="CH4",About!$D$58,IF($A18="N2O",About!$D$59,1))</f>
        <v>0.13019864579000001</v>
      </c>
      <c r="X18" s="436">
        <f>SUMIFS('EPA Export Aggregation'!AA:AA,'EPA Export Aggregation'!$A:$A,$B18,'EPA Export Aggregation'!$D:$D,$A$1)*IF($A18="CH4",About!$D$58,IF($A18="N2O",About!$D$59,1))</f>
        <v>0.1202008574001</v>
      </c>
      <c r="Y18" s="436">
        <f>SUMIFS('EPA Export Aggregation'!AB:AB,'EPA Export Aggregation'!$A:$A,$B18,'EPA Export Aggregation'!$D:$D,$A$1)*IF($A18="CH4",About!$D$58,IF($A18="N2O",About!$D$59,1))</f>
        <v>9.5682372762800005E-2</v>
      </c>
      <c r="Z18" s="436">
        <f>SUMIFS('EPA Export Aggregation'!AC:AC,'EPA Export Aggregation'!$A:$A,$B18,'EPA Export Aggregation'!$D:$D,$A$1)*IF($A18="CH4",About!$D$58,IF($A18="N2O",About!$D$59,1))</f>
        <v>9.0059015741000004E-2</v>
      </c>
      <c r="AA18" s="436">
        <f>SUMIFS('EPA Export Aggregation'!AD:AD,'EPA Export Aggregation'!$A:$A,$B18,'EPA Export Aggregation'!$D:$D,$A$1)*IF($A18="CH4",About!$D$58,IF($A18="N2O",About!$D$59,1))</f>
        <v>9.7925376360799996E-2</v>
      </c>
      <c r="AB18" s="436">
        <f>SUMIFS('EPA Export Aggregation'!AE:AE,'EPA Export Aggregation'!$A:$A,$B18,'EPA Export Aggregation'!$D:$D,$A$1)*IF($A18="CH4",About!$D$58,IF($A18="N2O",About!$D$59,1))</f>
        <v>6.8927905053599997E-2</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2024-07-30T21:42:23Z</dcterms:modified>
</cp:coreProperties>
</file>