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5CD87FD0-FCFB-48A6-9193-B30E5F51060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10" i="23"/>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10" i="23" l="1"/>
  <c r="K10" i="23" s="1"/>
  <c r="N10" i="23"/>
  <c r="O10" i="23" s="1"/>
  <c r="N25" i="23"/>
  <c r="O25" i="23" s="1"/>
  <c r="J25" i="23"/>
  <c r="K25" i="23" s="1"/>
  <c r="J7" i="23"/>
  <c r="K7" i="23" s="1"/>
  <c r="N7" i="23"/>
  <c r="O7" i="23" s="1"/>
  <c r="N6" i="23"/>
  <c r="O6" i="23" s="1"/>
  <c r="J36" i="23"/>
  <c r="K36" i="23" s="1"/>
  <c r="K6" i="23"/>
  <c r="O530" i="1"/>
  <c r="A304" i="1"/>
  <c r="B304" i="1"/>
  <c r="J304" i="1"/>
  <c r="K304" i="1"/>
  <c r="L304" i="1"/>
  <c r="M304" i="1"/>
  <c r="N304" i="1"/>
  <c r="O304" i="1"/>
  <c r="P304" i="1"/>
  <c r="Q304" i="1"/>
  <c r="R304" i="1"/>
  <c r="D2" i="20" l="1"/>
  <c r="E3" i="20"/>
  <c r="D3" i="20"/>
  <c r="E2" i="20"/>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<sst xmlns="http://schemas.openxmlformats.org/spreadsheetml/2006/main" count="39510" uniqueCount="4474">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</sst>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4017</v>
      </c>
      <c r="C1" s="391">
        <v>46273</v>
      </c>
      <c r="G1" s="392" t="s">
        <v>4001</v>
      </c>
      <c r="H1" s="392" t="s">
        <v>4002</v>
      </c>
    </row>
    <row r="2" spans="1:8" x14ac:dyDescent="0.25">
      <c r="B2" t="str">
        <f>_xlfn.XLOOKUP(B1,H:H,G:G,0,0,1)</f>
        <v>DE</v>
      </c>
      <c r="C2" t="str">
        <f>_xlfn.XLOOKUP(B2,G:G, H:H, 0,0,1)</f>
        <v>Delaware</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18</v>
      </c>
      <c r="H10" t="s">
        <v>4152</v>
      </c>
      <c r="I10" s="424">
        <v>2030</v>
      </c>
      <c r="J10" s="424">
        <f t="shared" si="0"/>
        <v>9</v>
      </c>
      <c r="K10" s="424">
        <f t="shared" si="1"/>
        <v>9</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DE</v>
      </c>
      <c r="C1" s="431">
        <f>SUM(C4:C87)</f>
        <v>17.800431979359399</v>
      </c>
      <c r="D1" s="431">
        <f t="shared" ref="D1:AG1" si="0">SUM(D4:D87)</f>
        <v>17.210395473568003</v>
      </c>
      <c r="E1" s="431">
        <f t="shared" si="0"/>
        <v>17.347500615727796</v>
      </c>
      <c r="F1" s="431">
        <f t="shared" si="0"/>
        <v>18.622242036895301</v>
      </c>
      <c r="G1" s="431">
        <f t="shared" si="0"/>
        <v>18.254665636051897</v>
      </c>
      <c r="H1" s="431">
        <f t="shared" si="0"/>
        <v>17.623471526657799</v>
      </c>
      <c r="I1" s="431">
        <f t="shared" si="0"/>
        <v>17.869101269772301</v>
      </c>
      <c r="J1" s="431">
        <f t="shared" si="0"/>
        <v>16.573500489109804</v>
      </c>
      <c r="K1" s="431">
        <f t="shared" si="0"/>
        <v>16.069344499728899</v>
      </c>
      <c r="L1" s="431">
        <f t="shared" si="0"/>
        <v>16.179259515434303</v>
      </c>
      <c r="M1" s="431">
        <f t="shared" si="0"/>
        <v>16.240103335914604</v>
      </c>
      <c r="N1" s="431">
        <f t="shared" si="0"/>
        <v>15.9818380414573</v>
      </c>
      <c r="O1" s="431">
        <f t="shared" si="0"/>
        <v>15.952865889311198</v>
      </c>
      <c r="P1" s="431">
        <f t="shared" si="0"/>
        <v>16.733024241645797</v>
      </c>
      <c r="Q1" s="431">
        <f t="shared" si="0"/>
        <v>16.703404786493998</v>
      </c>
      <c r="R1" s="431">
        <f t="shared" si="0"/>
        <v>17.567313843309904</v>
      </c>
      <c r="S1" s="431">
        <f t="shared" si="0"/>
        <v>16.538696044094802</v>
      </c>
      <c r="T1" s="431">
        <f t="shared" si="0"/>
        <v>17.508861427834098</v>
      </c>
      <c r="U1" s="431">
        <f t="shared" si="0"/>
        <v>16.385478784104901</v>
      </c>
      <c r="V1" s="431">
        <f t="shared" si="0"/>
        <v>12.198484349753697</v>
      </c>
      <c r="W1" s="431">
        <f t="shared" si="0"/>
        <v>13.140636891378698</v>
      </c>
      <c r="X1" s="431">
        <f t="shared" si="0"/>
        <v>14.206214285977399</v>
      </c>
      <c r="Y1" s="431">
        <f t="shared" si="0"/>
        <v>14.857184261947999</v>
      </c>
      <c r="Z1" s="431">
        <f t="shared" si="0"/>
        <v>14.584381610947997</v>
      </c>
      <c r="AA1" s="431">
        <f t="shared" si="0"/>
        <v>14.2850520574688</v>
      </c>
      <c r="AB1" s="431">
        <f t="shared" si="0"/>
        <v>14.402030057539299</v>
      </c>
      <c r="AC1" s="431">
        <f t="shared" si="0"/>
        <v>15.337525311431699</v>
      </c>
      <c r="AD1" s="431">
        <f t="shared" si="0"/>
        <v>14.048663415522499</v>
      </c>
      <c r="AE1" s="431">
        <f t="shared" si="0"/>
        <v>14.337830721348203</v>
      </c>
      <c r="AF1" s="431">
        <f t="shared" si="0"/>
        <v>13.981668477439698</v>
      </c>
      <c r="AG1" s="431">
        <f t="shared" si="0"/>
        <v>12.943837035196697</v>
      </c>
      <c r="AH1" s="431">
        <f>SUM(AH4:AH87)</f>
        <v>13.353995051450099</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435" t="s">
        <v>2216</v>
      </c>
      <c r="B5" s="436" t="s">
        <v>4223</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435" t="s">
        <v>2216</v>
      </c>
      <c r="B6" s="436" t="s">
        <v>4227</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435" t="s">
        <v>2216</v>
      </c>
      <c r="B7" s="436" t="s">
        <v>4229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435" t="s">
        <v>2216</v>
      </c>
      <c r="B8" s="436" t="s">
        <v>4231</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435" t="s">
        <v>2216</v>
      </c>
      <c r="B9" s="436" t="s">
        <v>4241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435" t="s">
        <v>2216</v>
      </c>
      <c r="B10" s="436" t="s">
        <v>4250</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435" t="s">
        <v>2216</v>
      </c>
      <c r="B17" s="436" t="s">
        <v>4258</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0.159119998624</v>
      </c>
      <c r="D18" s="437">
        <f>SUMIFS('EPA Export Aggregation'!G:G,'EPA Export Aggregation'!$A:$A,$B18,'EPA Export Aggregation'!$D:$D,$A$1)*IF($A18="CH4",About!$D$58,IF($A18="N2O",About!$D$59,1))</f>
        <v>0.13765172628489999</v>
      </c>
      <c r="E18" s="437">
        <f>SUMIFS('EPA Export Aggregation'!H:H,'EPA Export Aggregation'!$A:$A,$B18,'EPA Export Aggregation'!$D:$D,$A$1)*IF($A18="CH4",About!$D$58,IF($A18="N2O",About!$D$59,1))</f>
        <v>0.1499949206349</v>
      </c>
      <c r="F18" s="437">
        <f>SUMIFS('EPA Export Aggregation'!I:I,'EPA Export Aggregation'!$A:$A,$B18,'EPA Export Aggregation'!$D:$D,$A$1)*IF($A18="CH4",About!$D$58,IF($A18="N2O",About!$D$59,1))</f>
        <v>0.14841089629029999</v>
      </c>
      <c r="G18" s="437">
        <f>SUMIFS('EPA Export Aggregation'!J:J,'EPA Export Aggregation'!$A:$A,$B18,'EPA Export Aggregation'!$D:$D,$A$1)*IF($A18="CH4",About!$D$58,IF($A18="N2O",About!$D$59,1))</f>
        <v>0.15992553479560001</v>
      </c>
      <c r="H18" s="437">
        <f>SUMIFS('EPA Export Aggregation'!K:K,'EPA Export Aggregation'!$A:$A,$B18,'EPA Export Aggregation'!$D:$D,$A$1)*IF($A18="CH4",About!$D$58,IF($A18="N2O",About!$D$59,1))</f>
        <v>0.15992553479560001</v>
      </c>
      <c r="I18" s="437">
        <f>SUMIFS('EPA Export Aggregation'!L:L,'EPA Export Aggregation'!$A:$A,$B18,'EPA Export Aggregation'!$D:$D,$A$1)*IF($A18="CH4",About!$D$58,IF($A18="N2O",About!$D$59,1))</f>
        <v>0.15755900493719999</v>
      </c>
      <c r="J18" s="437">
        <f>SUMIFS('EPA Export Aggregation'!M:M,'EPA Export Aggregation'!$A:$A,$B18,'EPA Export Aggregation'!$D:$D,$A$1)*IF($A18="CH4",About!$D$58,IF($A18="N2O",About!$D$59,1))</f>
        <v>0.17459763294200001</v>
      </c>
      <c r="K18" s="437">
        <f>SUMIFS('EPA Export Aggregation'!N:N,'EPA Export Aggregation'!$A:$A,$B18,'EPA Export Aggregation'!$D:$D,$A$1)*IF($A18="CH4",About!$D$58,IF($A18="N2O",About!$D$59,1))</f>
        <v>0.17760756013750001</v>
      </c>
      <c r="L18" s="437">
        <f>SUMIFS('EPA Export Aggregation'!O:O,'EPA Export Aggregation'!$A:$A,$B18,'EPA Export Aggregation'!$D:$D,$A$1)*IF($A18="CH4",About!$D$58,IF($A18="N2O",About!$D$59,1))</f>
        <v>0.1828320990873</v>
      </c>
      <c r="M18" s="437">
        <f>SUMIFS('EPA Export Aggregation'!P:P,'EPA Export Aggregation'!$A:$A,$B18,'EPA Export Aggregation'!$D:$D,$A$1)*IF($A18="CH4",About!$D$58,IF($A18="N2O",About!$D$59,1))</f>
        <v>0.18317382516809999</v>
      </c>
      <c r="N18" s="437">
        <f>SUMIFS('EPA Export Aggregation'!Q:Q,'EPA Export Aggregation'!$A:$A,$B18,'EPA Export Aggregation'!$D:$D,$A$1)*IF($A18="CH4",About!$D$58,IF($A18="N2O",About!$D$59,1))</f>
        <v>0.17270781766099999</v>
      </c>
      <c r="O18" s="437">
        <f>SUMIFS('EPA Export Aggregation'!R:R,'EPA Export Aggregation'!$A:$A,$B18,'EPA Export Aggregation'!$D:$D,$A$1)*IF($A18="CH4",About!$D$58,IF($A18="N2O",About!$D$59,1))</f>
        <v>0.18567178062930001</v>
      </c>
      <c r="P18" s="437">
        <f>SUMIFS('EPA Export Aggregation'!S:S,'EPA Export Aggregation'!$A:$A,$B18,'EPA Export Aggregation'!$D:$D,$A$1)*IF($A18="CH4",About!$D$58,IF($A18="N2O",About!$D$59,1))</f>
        <v>0.18166844389340001</v>
      </c>
      <c r="Q18" s="437">
        <f>SUMIFS('EPA Export Aggregation'!T:T,'EPA Export Aggregation'!$A:$A,$B18,'EPA Export Aggregation'!$D:$D,$A$1)*IF($A18="CH4",About!$D$58,IF($A18="N2O",About!$D$59,1))</f>
        <v>0.2012630778974</v>
      </c>
      <c r="R18" s="437">
        <f>SUMIFS('EPA Export Aggregation'!U:U,'EPA Export Aggregation'!$A:$A,$B18,'EPA Export Aggregation'!$D:$D,$A$1)*IF($A18="CH4",About!$D$58,IF($A18="N2O",About!$D$59,1))</f>
        <v>0.18204148148150001</v>
      </c>
      <c r="S18" s="437">
        <f>SUMIFS('EPA Export Aggregation'!V:V,'EPA Export Aggregation'!$A:$A,$B18,'EPA Export Aggregation'!$D:$D,$A$1)*IF($A18="CH4",About!$D$58,IF($A18="N2O",About!$D$59,1))</f>
        <v>0.1739773538462</v>
      </c>
      <c r="T18" s="437">
        <f>SUMIFS('EPA Export Aggregation'!W:W,'EPA Export Aggregation'!$A:$A,$B18,'EPA Export Aggregation'!$D:$D,$A$1)*IF($A18="CH4",About!$D$58,IF($A18="N2O",About!$D$59,1))</f>
        <v>0.18286670769230001</v>
      </c>
      <c r="U18" s="437">
        <f>SUMIFS('EPA Export Aggregation'!X:X,'EPA Export Aggregation'!$A:$A,$B18,'EPA Export Aggregation'!$D:$D,$A$1)*IF($A18="CH4",About!$D$58,IF($A18="N2O",About!$D$59,1))</f>
        <v>0.17143753846150001</v>
      </c>
      <c r="V18" s="437">
        <f>SUMIFS('EPA Export Aggregation'!Y:Y,'EPA Export Aggregation'!$A:$A,$B18,'EPA Export Aggregation'!$D:$D,$A$1)*IF($A18="CH4",About!$D$58,IF($A18="N2O",About!$D$59,1))</f>
        <v>0.17325788395899999</v>
      </c>
      <c r="W18" s="437">
        <f>SUMIFS('EPA Export Aggregation'!Z:Z,'EPA Export Aggregation'!$A:$A,$B18,'EPA Export Aggregation'!$D:$D,$A$1)*IF($A18="CH4",About!$D$58,IF($A18="N2O",About!$D$59,1))</f>
        <v>0.13019864579000001</v>
      </c>
      <c r="X18" s="437">
        <f>SUMIFS('EPA Export Aggregation'!AA:AA,'EPA Export Aggregation'!$A:$A,$B18,'EPA Export Aggregation'!$D:$D,$A$1)*IF($A18="CH4",About!$D$58,IF($A18="N2O",About!$D$59,1))</f>
        <v>0.1202008574001</v>
      </c>
      <c r="Y18" s="437">
        <f>SUMIFS('EPA Export Aggregation'!AB:AB,'EPA Export Aggregation'!$A:$A,$B18,'EPA Export Aggregation'!$D:$D,$A$1)*IF($A18="CH4",About!$D$58,IF($A18="N2O",About!$D$59,1))</f>
        <v>9.5682372762800005E-2</v>
      </c>
      <c r="Z18" s="437">
        <f>SUMIFS('EPA Export Aggregation'!AC:AC,'EPA Export Aggregation'!$A:$A,$B18,'EPA Export Aggregation'!$D:$D,$A$1)*IF($A18="CH4",About!$D$58,IF($A18="N2O",About!$D$59,1))</f>
        <v>9.0059015741000004E-2</v>
      </c>
      <c r="AA18" s="437">
        <f>SUMIFS('EPA Export Aggregation'!AD:AD,'EPA Export Aggregation'!$A:$A,$B18,'EPA Export Aggregation'!$D:$D,$A$1)*IF($A18="CH4",About!$D$58,IF($A18="N2O",About!$D$59,1))</f>
        <v>9.7925376360799996E-2</v>
      </c>
      <c r="AB18" s="437">
        <f>SUMIFS('EPA Export Aggregation'!AE:AE,'EPA Export Aggregation'!$A:$A,$B18,'EPA Export Aggregation'!$D:$D,$A$1)*IF($A18="CH4",About!$D$58,IF($A18="N2O",About!$D$59,1))</f>
        <v>6.8927905053599997E-2</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2026-09-08T15:17:30Z</dcterms:modified>
</cp:coreProperties>
</file>