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DE\elec\EIaE\"/>
    </mc:Choice>
  </mc:AlternateContent>
  <xr:revisionPtr revIDLastSave="0" documentId="8_{237FBD9E-A219-4807-83F5-A9BAE923DB77}" xr6:coauthVersionLast="47" xr6:coauthVersionMax="47" xr10:uidLastSave="{00000000-0000-0000-0000-000000000000}"/>
  <bookViews>
    <workbookView xWindow="690" yWindow="1395" windowWidth="15075" windowHeight="15540" firstSheet="21" activeTab="22"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6" i="34" l="1"/>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M5" i="34"/>
  <c r="A6" i="34"/>
  <c r="G6" i="34" s="1"/>
  <c r="O6" i="34" s="1"/>
  <c r="A7" i="34"/>
  <c r="G7" i="34" s="1"/>
  <c r="O7" i="34" s="1"/>
  <c r="A8" i="34"/>
  <c r="F8" i="34" s="1"/>
  <c r="A9" i="34"/>
  <c r="F9" i="34" s="1"/>
  <c r="A10" i="34"/>
  <c r="G10" i="34" s="1"/>
  <c r="O10" i="34" s="1"/>
  <c r="A11" i="34"/>
  <c r="G11" i="34" s="1"/>
  <c r="O11" i="34" s="1"/>
  <c r="A12" i="34"/>
  <c r="G12" i="34" s="1"/>
  <c r="O12" i="34" s="1"/>
  <c r="A13" i="34"/>
  <c r="G13" i="34" s="1"/>
  <c r="O13" i="34" s="1"/>
  <c r="A14" i="34"/>
  <c r="G14" i="34" s="1"/>
  <c r="O14" i="34" s="1"/>
  <c r="A15" i="34"/>
  <c r="G15" i="34" s="1"/>
  <c r="O15" i="34" s="1"/>
  <c r="A16" i="34"/>
  <c r="F16" i="34" s="1"/>
  <c r="A17" i="34"/>
  <c r="F17" i="34" s="1"/>
  <c r="A18" i="34"/>
  <c r="G18" i="34" s="1"/>
  <c r="O18" i="34" s="1"/>
  <c r="A19" i="34"/>
  <c r="G19" i="34" s="1"/>
  <c r="O19" i="34" s="1"/>
  <c r="A20" i="34"/>
  <c r="G20" i="34" s="1"/>
  <c r="O20" i="34" s="1"/>
  <c r="A21" i="34"/>
  <c r="G21" i="34" s="1"/>
  <c r="O21" i="34" s="1"/>
  <c r="A22" i="34"/>
  <c r="G22" i="34" s="1"/>
  <c r="O22" i="34" s="1"/>
  <c r="A23" i="34"/>
  <c r="G23" i="34" s="1"/>
  <c r="O23" i="34" s="1"/>
  <c r="A24" i="34"/>
  <c r="F24" i="34" s="1"/>
  <c r="A25" i="34"/>
  <c r="F25" i="34" s="1"/>
  <c r="A26" i="34"/>
  <c r="G26" i="34" s="1"/>
  <c r="O26" i="34" s="1"/>
  <c r="A27" i="34"/>
  <c r="G27" i="34" s="1"/>
  <c r="O27" i="34" s="1"/>
  <c r="A28" i="34"/>
  <c r="G28" i="34" s="1"/>
  <c r="O28" i="34" s="1"/>
  <c r="A29" i="34"/>
  <c r="G29" i="34" s="1"/>
  <c r="O29" i="34" s="1"/>
  <c r="A30" i="34"/>
  <c r="G30" i="34" s="1"/>
  <c r="O30" i="34" s="1"/>
  <c r="A31" i="34"/>
  <c r="G31" i="34" s="1"/>
  <c r="O31" i="34" s="1"/>
  <c r="A32" i="34"/>
  <c r="F32" i="34" s="1"/>
  <c r="A33" i="34"/>
  <c r="F33" i="34" s="1"/>
  <c r="A34" i="34"/>
  <c r="G34" i="34" s="1"/>
  <c r="O34" i="34" s="1"/>
  <c r="A35" i="34"/>
  <c r="G35" i="34" s="1"/>
  <c r="O35" i="34" s="1"/>
  <c r="A36" i="34"/>
  <c r="G36" i="34" s="1"/>
  <c r="O36" i="34" s="1"/>
  <c r="A37" i="34"/>
  <c r="G37" i="34" s="1"/>
  <c r="O37" i="34" s="1"/>
  <c r="A38" i="34"/>
  <c r="G38" i="34" s="1"/>
  <c r="O38" i="34" s="1"/>
  <c r="A39" i="34"/>
  <c r="G39" i="34" s="1"/>
  <c r="O39" i="34" s="1"/>
  <c r="A40" i="34"/>
  <c r="F40" i="34" s="1"/>
  <c r="A41" i="34"/>
  <c r="F41" i="34" s="1"/>
  <c r="A42" i="34"/>
  <c r="G42" i="34" s="1"/>
  <c r="O42" i="34" s="1"/>
  <c r="A43" i="34"/>
  <c r="G43" i="34" s="1"/>
  <c r="O43" i="34" s="1"/>
  <c r="A44" i="34"/>
  <c r="G44" i="34" s="1"/>
  <c r="O44" i="34" s="1"/>
  <c r="A45" i="34"/>
  <c r="G45" i="34" s="1"/>
  <c r="O45" i="34" s="1"/>
  <c r="A46" i="34"/>
  <c r="G46" i="34" s="1"/>
  <c r="O46" i="34" s="1"/>
  <c r="A47" i="34"/>
  <c r="G47" i="34" s="1"/>
  <c r="O47" i="34" s="1"/>
  <c r="A48" i="34"/>
  <c r="F48" i="34" s="1"/>
  <c r="A49" i="34"/>
  <c r="F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F47" i="34"/>
  <c r="F39" i="34"/>
  <c r="F31" i="34"/>
  <c r="F23" i="34"/>
  <c r="F15" i="34"/>
  <c r="F7" i="34"/>
  <c r="G49" i="34"/>
  <c r="O49" i="34" s="1"/>
  <c r="G41" i="34"/>
  <c r="O41" i="34" s="1"/>
  <c r="G33" i="34"/>
  <c r="O33" i="34" s="1"/>
  <c r="G25" i="34"/>
  <c r="O25" i="34" s="1"/>
  <c r="G17" i="34"/>
  <c r="O17" i="34" s="1"/>
  <c r="G9" i="34"/>
  <c r="F54" i="34"/>
  <c r="F46" i="34"/>
  <c r="F38" i="34"/>
  <c r="F30" i="34"/>
  <c r="F22" i="34"/>
  <c r="F14" i="34"/>
  <c r="F6" i="34"/>
  <c r="G48" i="34"/>
  <c r="O48" i="34" s="1"/>
  <c r="G40" i="34"/>
  <c r="O40" i="34" s="1"/>
  <c r="G32" i="34"/>
  <c r="O32" i="34" s="1"/>
  <c r="G24" i="34"/>
  <c r="O24" i="34" s="1"/>
  <c r="G16" i="34"/>
  <c r="O16" i="34" s="1"/>
  <c r="G8" i="34"/>
  <c r="O8" i="34" s="1"/>
  <c r="F53" i="34"/>
  <c r="F45" i="34"/>
  <c r="F37" i="34"/>
  <c r="F29" i="34"/>
  <c r="F21" i="34"/>
  <c r="F13" i="34"/>
  <c r="F52" i="34"/>
  <c r="F44" i="34"/>
  <c r="F36" i="34"/>
  <c r="F28" i="34"/>
  <c r="F20" i="34"/>
  <c r="F12" i="34"/>
  <c r="F51" i="34"/>
  <c r="F43" i="34"/>
  <c r="F35" i="34"/>
  <c r="F27" i="34"/>
  <c r="F19" i="34"/>
  <c r="F11" i="34"/>
  <c r="F50" i="34"/>
  <c r="F42" i="34"/>
  <c r="F34" i="34"/>
  <c r="F26" i="34"/>
  <c r="F18" i="34"/>
  <c r="F10" i="34"/>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47"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l="1"/>
  <c r="H5" i="34"/>
  <c r="I5" i="34" s="1"/>
  <c r="K5" i="34" s="1"/>
  <c r="K14" i="34"/>
  <c r="L14" i="34"/>
  <c r="H18" i="34"/>
  <c r="I18" i="34" s="1"/>
  <c r="H46" i="34"/>
  <c r="I46" i="34" s="1"/>
  <c r="H12" i="34"/>
  <c r="I12" i="34" s="1"/>
  <c r="H16" i="34"/>
  <c r="I16" i="34" s="1"/>
  <c r="H50" i="34"/>
  <c r="H9" i="34"/>
  <c r="I9" i="34" s="1"/>
  <c r="O9" i="34"/>
  <c r="H23" i="34"/>
  <c r="H34" i="34"/>
  <c r="I34" i="34" s="1"/>
  <c r="K25" i="34"/>
  <c r="L25" i="34"/>
  <c r="H10" i="34"/>
  <c r="I10" i="34" s="1"/>
  <c r="H27" i="34"/>
  <c r="I27" i="34" s="1"/>
  <c r="H44" i="34"/>
  <c r="I44" i="34" s="1"/>
  <c r="H22" i="34"/>
  <c r="I22" i="34" s="1"/>
  <c r="I50" i="34"/>
  <c r="I28" i="34"/>
  <c r="I39" i="34"/>
  <c r="I36" i="34"/>
  <c r="I47"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I15" i="26" s="1"/>
  <c r="AD10" i="26"/>
  <c r="S7" i="26"/>
  <c r="V6" i="26"/>
  <c r="L138" i="25"/>
  <c r="M138" i="25" s="1"/>
  <c r="L204" i="25"/>
  <c r="M204" i="25" s="1"/>
  <c r="L263" i="25"/>
  <c r="M263" i="25" s="1"/>
  <c r="J11" i="26"/>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J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C14" i="26" l="1"/>
  <c r="W15" i="26"/>
  <c r="AB15" i="26"/>
  <c r="Q14" i="26"/>
  <c r="AE14" i="26"/>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17" i="28" l="1"/>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23" i="28"/>
  <c r="I15"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I35" i="28" l="1"/>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M68" i="23" s="1"/>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C73" i="23" s="1"/>
  <c r="O764" i="22"/>
  <c r="N769" i="22"/>
  <c r="I759" i="22"/>
  <c r="H764" i="22"/>
  <c r="G769" i="22"/>
  <c r="I764" i="22"/>
  <c r="H769" i="22"/>
  <c r="H1356" i="22"/>
  <c r="O1353" i="22"/>
  <c r="O1345" i="22"/>
  <c r="K1347" i="22"/>
  <c r="J1352" i="22"/>
  <c r="E70" i="23" s="1"/>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K65" i="23" s="1"/>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K72" i="23"/>
  <c r="D66" i="23"/>
  <c r="B62" i="23"/>
  <c r="B64" i="23"/>
  <c r="C64" i="23"/>
  <c r="K70" i="23"/>
  <c r="H73" i="23"/>
  <c r="AM10" i="26"/>
  <c r="AL14" i="26"/>
  <c r="AL15" i="26"/>
  <c r="AM11" i="26"/>
  <c r="AF93" i="23"/>
  <c r="AG87" i="23"/>
  <c r="AG93" i="23" s="1"/>
  <c r="AF101" i="23"/>
  <c r="AG88" i="23"/>
  <c r="AG101" i="23" s="1"/>
  <c r="AF96" i="23"/>
  <c r="AG82" i="23"/>
  <c r="AG96" i="23" s="1"/>
  <c r="AF100" i="23"/>
  <c r="AF99" i="23"/>
  <c r="AG83" i="23"/>
  <c r="AF92" i="23"/>
  <c r="AG86" i="23"/>
  <c r="AG92" i="23" s="1"/>
  <c r="H62" i="23" l="1"/>
  <c r="I62" i="23"/>
  <c r="D62" i="23"/>
  <c r="G61" i="23"/>
  <c r="H60" i="23"/>
  <c r="C66" i="23"/>
  <c r="L70" i="23"/>
  <c r="B73" i="23"/>
  <c r="G70" i="23"/>
  <c r="L60" i="23"/>
  <c r="M7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<sst xmlns="http://schemas.openxmlformats.org/spreadsheetml/2006/main" count="15055" uniqueCount="1063">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</sst>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8">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E14" sqref="E14:E18"/>
    </sheetView>
  </sheetViews>
  <sheetFormatPr defaultRowHeight="15"/>
  <cols>
    <col min="2" max="2" width="70.140625" customWidth="1"/>
    <col min="3" max="3" width="10.7109375" bestFit="1" customWidth="1"/>
    <col min="13" max="14" width="8.7109375" style="163"/>
  </cols>
  <sheetData>
    <row r="1" spans="1:13">
      <c r="A1" s="1" t="s">
        <v>0</v>
      </c>
      <c r="B1" s="85" t="s">
        <v>527</v>
      </c>
      <c r="C1" s="86">
        <v>45323</v>
      </c>
      <c r="D1" s="87"/>
      <c r="E1" s="87"/>
      <c r="F1" s="87"/>
      <c r="G1" s="87"/>
      <c r="H1" s="87"/>
      <c r="I1" s="87"/>
      <c r="J1" s="87"/>
      <c r="K1" s="85" t="s">
        <v>534</v>
      </c>
      <c r="L1" s="85" t="s">
        <v>536</v>
      </c>
      <c r="M1" s="163" t="s">
        <v>1054</v>
      </c>
    </row>
    <row r="2" spans="1:13">
      <c r="A2" s="1" t="s">
        <v>1</v>
      </c>
      <c r="B2" s="87" t="str">
        <f>LOOKUP(B1,K1:L50,L1:L50)</f>
        <v>DE</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2021</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3"/>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4"/>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3"/>
      <c r="C1101" s="193"/>
      <c r="D1101" s="193"/>
      <c r="E1101" s="193"/>
      <c r="F1101" s="193"/>
      <c r="G1101" s="193"/>
      <c r="H1101" s="193"/>
      <c r="I1101" s="193"/>
      <c r="J1101" s="193"/>
      <c r="K1101" s="193"/>
      <c r="L1101" s="193"/>
      <c r="M1101" s="193"/>
      <c r="N1101" s="193"/>
      <c r="O1101" s="193"/>
      <c r="P1101" s="193"/>
      <c r="Q1101" s="193"/>
      <c r="R1101" s="193"/>
      <c r="S1101" s="193"/>
      <c r="T1101" s="193"/>
      <c r="U1101" s="193"/>
      <c r="V1101" s="193"/>
      <c r="W1101" s="193"/>
      <c r="X1101" s="193"/>
      <c r="Y1101" s="193"/>
      <c r="Z1101" s="193"/>
      <c r="AA1101" s="193"/>
      <c r="AB1101" s="193"/>
      <c r="AC1101" s="193"/>
      <c r="AD1101" s="193"/>
      <c r="AE1101" s="193"/>
      <c r="AF1101" s="193"/>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3"/>
      <c r="C1229" s="193"/>
      <c r="D1229" s="193"/>
      <c r="E1229" s="193"/>
      <c r="F1229" s="193"/>
      <c r="G1229" s="193"/>
      <c r="H1229" s="193"/>
      <c r="I1229" s="193"/>
      <c r="J1229" s="193"/>
      <c r="K1229" s="193"/>
      <c r="L1229" s="193"/>
      <c r="M1229" s="193"/>
      <c r="N1229" s="193"/>
      <c r="O1229" s="193"/>
      <c r="P1229" s="193"/>
      <c r="Q1229" s="193"/>
      <c r="R1229" s="193"/>
      <c r="S1229" s="193"/>
      <c r="T1229" s="193"/>
      <c r="U1229" s="193"/>
      <c r="V1229" s="193"/>
      <c r="W1229" s="193"/>
      <c r="X1229" s="193"/>
      <c r="Y1229" s="193"/>
      <c r="Z1229" s="193"/>
      <c r="AA1229" s="193"/>
      <c r="AB1229" s="193"/>
      <c r="AC1229" s="193"/>
      <c r="AD1229" s="193"/>
      <c r="AE1229" s="193"/>
      <c r="AF1229" s="193"/>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3"/>
      <c r="C1390" s="193"/>
      <c r="D1390" s="193"/>
      <c r="E1390" s="193"/>
      <c r="F1390" s="193"/>
      <c r="G1390" s="193"/>
      <c r="H1390" s="193"/>
      <c r="I1390" s="193"/>
      <c r="J1390" s="193"/>
      <c r="K1390" s="193"/>
      <c r="L1390" s="193"/>
      <c r="M1390" s="193"/>
      <c r="N1390" s="193"/>
      <c r="O1390" s="193"/>
      <c r="P1390" s="193"/>
      <c r="Q1390" s="193"/>
      <c r="R1390" s="193"/>
      <c r="S1390" s="193"/>
      <c r="T1390" s="193"/>
      <c r="U1390" s="193"/>
      <c r="V1390" s="193"/>
      <c r="W1390" s="193"/>
      <c r="X1390" s="193"/>
      <c r="Y1390" s="193"/>
      <c r="Z1390" s="193"/>
      <c r="AA1390" s="193"/>
      <c r="AB1390" s="193"/>
      <c r="AC1390" s="193"/>
      <c r="AD1390" s="193"/>
      <c r="AE1390" s="193"/>
      <c r="AF1390" s="193"/>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3"/>
      <c r="C1502" s="193"/>
      <c r="D1502" s="193"/>
      <c r="E1502" s="193"/>
      <c r="F1502" s="193"/>
      <c r="G1502" s="193"/>
      <c r="H1502" s="193"/>
      <c r="I1502" s="193"/>
      <c r="J1502" s="193"/>
      <c r="K1502" s="193"/>
      <c r="L1502" s="193"/>
      <c r="M1502" s="193"/>
      <c r="N1502" s="193"/>
      <c r="O1502" s="193"/>
      <c r="P1502" s="193"/>
      <c r="Q1502" s="193"/>
      <c r="R1502" s="193"/>
      <c r="S1502" s="193"/>
      <c r="T1502" s="193"/>
      <c r="U1502" s="193"/>
      <c r="V1502" s="193"/>
      <c r="W1502" s="193"/>
      <c r="X1502" s="193"/>
      <c r="Y1502" s="193"/>
      <c r="Z1502" s="193"/>
      <c r="AA1502" s="193"/>
      <c r="AB1502" s="193"/>
      <c r="AC1502" s="193"/>
      <c r="AD1502" s="193"/>
      <c r="AE1502" s="193"/>
      <c r="AF1502" s="193"/>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3"/>
      <c r="C1604" s="193"/>
      <c r="D1604" s="193"/>
      <c r="E1604" s="193"/>
      <c r="F1604" s="193"/>
      <c r="G1604" s="193"/>
      <c r="H1604" s="193"/>
      <c r="I1604" s="193"/>
      <c r="J1604" s="193"/>
      <c r="K1604" s="193"/>
      <c r="L1604" s="193"/>
      <c r="M1604" s="193"/>
      <c r="N1604" s="193"/>
      <c r="O1604" s="193"/>
      <c r="P1604" s="193"/>
      <c r="Q1604" s="193"/>
      <c r="R1604" s="193"/>
      <c r="S1604" s="193"/>
      <c r="T1604" s="193"/>
      <c r="U1604" s="193"/>
      <c r="V1604" s="193"/>
      <c r="W1604" s="193"/>
      <c r="X1604" s="193"/>
      <c r="Y1604" s="193"/>
      <c r="Z1604" s="193"/>
      <c r="AA1604" s="193"/>
      <c r="AB1604" s="193"/>
      <c r="AC1604" s="193"/>
      <c r="AD1604" s="193"/>
      <c r="AE1604" s="193"/>
      <c r="AF1604" s="193"/>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3"/>
      <c r="C1699" s="193"/>
      <c r="D1699" s="193"/>
      <c r="E1699" s="193"/>
      <c r="F1699" s="193"/>
      <c r="G1699" s="193"/>
      <c r="H1699" s="193"/>
      <c r="I1699" s="193"/>
      <c r="J1699" s="193"/>
      <c r="K1699" s="193"/>
      <c r="L1699" s="193"/>
      <c r="M1699" s="193"/>
      <c r="N1699" s="193"/>
      <c r="O1699" s="193"/>
      <c r="P1699" s="193"/>
      <c r="Q1699" s="193"/>
      <c r="R1699" s="193"/>
      <c r="S1699" s="193"/>
      <c r="T1699" s="193"/>
      <c r="U1699" s="193"/>
      <c r="V1699" s="193"/>
      <c r="W1699" s="193"/>
      <c r="X1699" s="193"/>
      <c r="Y1699" s="193"/>
      <c r="Z1699" s="193"/>
      <c r="AA1699" s="193"/>
      <c r="AB1699" s="193"/>
      <c r="AC1699" s="193"/>
      <c r="AD1699" s="193"/>
      <c r="AE1699" s="193"/>
      <c r="AF1699" s="193"/>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3"/>
      <c r="C1945" s="193"/>
      <c r="D1945" s="193"/>
      <c r="E1945" s="193"/>
      <c r="F1945" s="193"/>
      <c r="G1945" s="193"/>
      <c r="H1945" s="193"/>
      <c r="I1945" s="193"/>
      <c r="J1945" s="193"/>
      <c r="K1945" s="193"/>
      <c r="L1945" s="193"/>
      <c r="M1945" s="193"/>
      <c r="N1945" s="193"/>
      <c r="O1945" s="193"/>
      <c r="P1945" s="193"/>
      <c r="Q1945" s="193"/>
      <c r="R1945" s="193"/>
      <c r="S1945" s="193"/>
      <c r="T1945" s="193"/>
      <c r="U1945" s="193"/>
      <c r="V1945" s="193"/>
      <c r="W1945" s="193"/>
      <c r="X1945" s="193"/>
      <c r="Y1945" s="193"/>
      <c r="Z1945" s="193"/>
      <c r="AA1945" s="193"/>
      <c r="AB1945" s="193"/>
      <c r="AC1945" s="193"/>
      <c r="AD1945" s="193"/>
      <c r="AE1945" s="193"/>
      <c r="AF1945" s="193"/>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3"/>
      <c r="C2031" s="193"/>
      <c r="D2031" s="193"/>
      <c r="E2031" s="193"/>
      <c r="F2031" s="193"/>
      <c r="G2031" s="193"/>
      <c r="H2031" s="193"/>
      <c r="I2031" s="193"/>
      <c r="J2031" s="193"/>
      <c r="K2031" s="193"/>
      <c r="L2031" s="193"/>
      <c r="M2031" s="193"/>
      <c r="N2031" s="193"/>
      <c r="O2031" s="193"/>
      <c r="P2031" s="193"/>
      <c r="Q2031" s="193"/>
      <c r="R2031" s="193"/>
      <c r="S2031" s="193"/>
      <c r="T2031" s="193"/>
      <c r="U2031" s="193"/>
      <c r="V2031" s="193"/>
      <c r="W2031" s="193"/>
      <c r="X2031" s="193"/>
      <c r="Y2031" s="193"/>
      <c r="Z2031" s="193"/>
      <c r="AA2031" s="193"/>
      <c r="AB2031" s="193"/>
      <c r="AC2031" s="193"/>
      <c r="AD2031" s="193"/>
      <c r="AE2031" s="193"/>
      <c r="AF2031" s="193"/>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3"/>
      <c r="C2153" s="193"/>
      <c r="D2153" s="193"/>
      <c r="E2153" s="193"/>
      <c r="F2153" s="193"/>
      <c r="G2153" s="193"/>
      <c r="H2153" s="193"/>
      <c r="I2153" s="193"/>
      <c r="J2153" s="193"/>
      <c r="K2153" s="193"/>
      <c r="L2153" s="193"/>
      <c r="M2153" s="193"/>
      <c r="N2153" s="193"/>
      <c r="O2153" s="193"/>
      <c r="P2153" s="193"/>
      <c r="Q2153" s="193"/>
      <c r="R2153" s="193"/>
      <c r="S2153" s="193"/>
      <c r="T2153" s="193"/>
      <c r="U2153" s="193"/>
      <c r="V2153" s="193"/>
      <c r="W2153" s="193"/>
      <c r="X2153" s="193"/>
      <c r="Y2153" s="193"/>
      <c r="Z2153" s="193"/>
      <c r="AA2153" s="193"/>
      <c r="AB2153" s="193"/>
      <c r="AC2153" s="193"/>
      <c r="AD2153" s="193"/>
      <c r="AE2153" s="193"/>
      <c r="AF2153" s="193"/>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3"/>
      <c r="C2317" s="193"/>
      <c r="D2317" s="193"/>
      <c r="E2317" s="193"/>
      <c r="F2317" s="193"/>
      <c r="G2317" s="193"/>
      <c r="H2317" s="193"/>
      <c r="I2317" s="193"/>
      <c r="J2317" s="193"/>
      <c r="K2317" s="193"/>
      <c r="L2317" s="193"/>
      <c r="M2317" s="193"/>
      <c r="N2317" s="193"/>
      <c r="O2317" s="193"/>
      <c r="P2317" s="193"/>
      <c r="Q2317" s="193"/>
      <c r="R2317" s="193"/>
      <c r="S2317" s="193"/>
      <c r="T2317" s="193"/>
      <c r="U2317" s="193"/>
      <c r="V2317" s="193"/>
      <c r="W2317" s="193"/>
      <c r="X2317" s="193"/>
      <c r="Y2317" s="193"/>
      <c r="Z2317" s="193"/>
      <c r="AA2317" s="193"/>
      <c r="AB2317" s="193"/>
      <c r="AC2317" s="193"/>
      <c r="AD2317" s="193"/>
      <c r="AE2317" s="193"/>
      <c r="AF2317" s="193"/>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3"/>
      <c r="C2419" s="193"/>
      <c r="D2419" s="193"/>
      <c r="E2419" s="193"/>
      <c r="F2419" s="193"/>
      <c r="G2419" s="193"/>
      <c r="H2419" s="193"/>
      <c r="I2419" s="193"/>
      <c r="J2419" s="193"/>
      <c r="K2419" s="193"/>
      <c r="L2419" s="193"/>
      <c r="M2419" s="193"/>
      <c r="N2419" s="193"/>
      <c r="O2419" s="193"/>
      <c r="P2419" s="193"/>
      <c r="Q2419" s="193"/>
      <c r="R2419" s="193"/>
      <c r="S2419" s="193"/>
      <c r="T2419" s="193"/>
      <c r="U2419" s="193"/>
      <c r="V2419" s="193"/>
      <c r="W2419" s="193"/>
      <c r="X2419" s="193"/>
      <c r="Y2419" s="193"/>
      <c r="Z2419" s="193"/>
      <c r="AA2419" s="193"/>
      <c r="AB2419" s="193"/>
      <c r="AC2419" s="193"/>
      <c r="AD2419" s="193"/>
      <c r="AE2419" s="193"/>
      <c r="AF2419" s="193"/>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3"/>
      <c r="C2509" s="193"/>
      <c r="D2509" s="193"/>
      <c r="E2509" s="193"/>
      <c r="F2509" s="193"/>
      <c r="G2509" s="193"/>
      <c r="H2509" s="193"/>
      <c r="I2509" s="193"/>
      <c r="J2509" s="193"/>
      <c r="K2509" s="193"/>
      <c r="L2509" s="193"/>
      <c r="M2509" s="193"/>
      <c r="N2509" s="193"/>
      <c r="O2509" s="193"/>
      <c r="P2509" s="193"/>
      <c r="Q2509" s="193"/>
      <c r="R2509" s="193"/>
      <c r="S2509" s="193"/>
      <c r="T2509" s="193"/>
      <c r="U2509" s="193"/>
      <c r="V2509" s="193"/>
      <c r="W2509" s="193"/>
      <c r="X2509" s="193"/>
      <c r="Y2509" s="193"/>
      <c r="Z2509" s="193"/>
      <c r="AA2509" s="193"/>
      <c r="AB2509" s="193"/>
      <c r="AC2509" s="193"/>
      <c r="AD2509" s="193"/>
      <c r="AE2509" s="193"/>
      <c r="AF2509" s="193"/>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3"/>
      <c r="C2598" s="193"/>
      <c r="D2598" s="193"/>
      <c r="E2598" s="193"/>
      <c r="F2598" s="193"/>
      <c r="G2598" s="193"/>
      <c r="H2598" s="193"/>
      <c r="I2598" s="193"/>
      <c r="J2598" s="193"/>
      <c r="K2598" s="193"/>
      <c r="L2598" s="193"/>
      <c r="M2598" s="193"/>
      <c r="N2598" s="193"/>
      <c r="O2598" s="193"/>
      <c r="P2598" s="193"/>
      <c r="Q2598" s="193"/>
      <c r="R2598" s="193"/>
      <c r="S2598" s="193"/>
      <c r="T2598" s="193"/>
      <c r="U2598" s="193"/>
      <c r="V2598" s="193"/>
      <c r="W2598" s="193"/>
      <c r="X2598" s="193"/>
      <c r="Y2598" s="193"/>
      <c r="Z2598" s="193"/>
      <c r="AA2598" s="193"/>
      <c r="AB2598" s="193"/>
      <c r="AC2598" s="193"/>
      <c r="AD2598" s="193"/>
      <c r="AE2598" s="193"/>
      <c r="AF2598" s="193"/>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3"/>
      <c r="C2719" s="193"/>
      <c r="D2719" s="193"/>
      <c r="E2719" s="193"/>
      <c r="F2719" s="193"/>
      <c r="G2719" s="193"/>
      <c r="H2719" s="193"/>
      <c r="I2719" s="193"/>
      <c r="J2719" s="193"/>
      <c r="K2719" s="193"/>
      <c r="L2719" s="193"/>
      <c r="M2719" s="193"/>
      <c r="N2719" s="193"/>
      <c r="O2719" s="193"/>
      <c r="P2719" s="193"/>
      <c r="Q2719" s="193"/>
      <c r="R2719" s="193"/>
      <c r="S2719" s="193"/>
      <c r="T2719" s="193"/>
      <c r="U2719" s="193"/>
      <c r="V2719" s="193"/>
      <c r="W2719" s="193"/>
      <c r="X2719" s="193"/>
      <c r="Y2719" s="193"/>
      <c r="Z2719" s="193"/>
      <c r="AA2719" s="193"/>
      <c r="AB2719" s="193"/>
      <c r="AC2719" s="193"/>
      <c r="AD2719" s="193"/>
      <c r="AE2719" s="193"/>
      <c r="AF2719" s="193"/>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3"/>
      <c r="C2837" s="193"/>
      <c r="D2837" s="193"/>
      <c r="E2837" s="193"/>
      <c r="F2837" s="193"/>
      <c r="G2837" s="193"/>
      <c r="H2837" s="193"/>
      <c r="I2837" s="193"/>
      <c r="J2837" s="193"/>
      <c r="K2837" s="193"/>
      <c r="L2837" s="193"/>
      <c r="M2837" s="193"/>
      <c r="N2837" s="193"/>
      <c r="O2837" s="193"/>
      <c r="P2837" s="193"/>
      <c r="Q2837" s="193"/>
      <c r="R2837" s="193"/>
      <c r="S2837" s="193"/>
      <c r="T2837" s="193"/>
      <c r="U2837" s="193"/>
      <c r="V2837" s="193"/>
      <c r="W2837" s="193"/>
      <c r="X2837" s="193"/>
      <c r="Y2837" s="193"/>
      <c r="Z2837" s="193"/>
      <c r="AA2837" s="193"/>
      <c r="AB2837" s="193"/>
      <c r="AC2837" s="193"/>
      <c r="AD2837" s="193"/>
      <c r="AE2837" s="193"/>
      <c r="AF2837" s="193"/>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row>
    <row r="308" spans="2:34"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500" spans="2:34" ht="15" customHeight="1">
      <c r="B500" s="196"/>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row>
    <row r="511" spans="2:34"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712" spans="2:34"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887" spans="2:34"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1100" spans="2:34"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c r="AH1100" s="195"/>
    </row>
    <row r="1227" spans="2:34"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c r="AH1227" s="195"/>
    </row>
    <row r="1390" spans="2:34"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c r="AH1390" s="195"/>
    </row>
    <row r="1502" spans="2:34"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604" spans="2:34"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c r="AH1604" s="195"/>
    </row>
    <row r="1698" spans="2:34"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c r="AH1698" s="195"/>
    </row>
    <row r="1945" spans="2:34"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c r="AH1945" s="195"/>
    </row>
    <row r="2031" spans="2:34"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c r="AH2031" s="195"/>
    </row>
    <row r="2153" spans="2:34"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c r="AH2153" s="195"/>
    </row>
    <row r="2317" spans="2:34"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c r="AH2317" s="195"/>
    </row>
    <row r="2419" spans="2:34"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c r="AH2419" s="195"/>
    </row>
    <row r="2509" spans="2:34"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c r="AH2509" s="195"/>
    </row>
    <row r="2598" spans="2:34"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c r="AH2598" s="195"/>
    </row>
    <row r="2719" spans="2:34"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c r="AH2719" s="195"/>
    </row>
    <row r="2837" spans="2:34"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c r="AH2837" s="195"/>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7" t="s">
        <v>409</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3"/>
      <c r="C1101" s="193"/>
      <c r="D1101" s="193"/>
      <c r="E1101" s="193"/>
      <c r="F1101" s="193"/>
      <c r="G1101" s="193"/>
      <c r="H1101" s="193"/>
      <c r="I1101" s="193"/>
      <c r="J1101" s="193"/>
      <c r="K1101" s="193"/>
      <c r="L1101" s="193"/>
      <c r="M1101" s="193"/>
      <c r="N1101" s="193"/>
      <c r="O1101" s="193"/>
      <c r="P1101" s="193"/>
      <c r="Q1101" s="193"/>
      <c r="R1101" s="193"/>
      <c r="S1101" s="193"/>
      <c r="T1101" s="193"/>
      <c r="U1101" s="193"/>
      <c r="V1101" s="193"/>
      <c r="W1101" s="193"/>
      <c r="X1101" s="193"/>
      <c r="Y1101" s="193"/>
      <c r="Z1101" s="193"/>
      <c r="AA1101" s="193"/>
      <c r="AB1101" s="193"/>
      <c r="AC1101" s="193"/>
      <c r="AD1101" s="193"/>
      <c r="AE1101" s="193"/>
      <c r="AF1101" s="193"/>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3"/>
      <c r="C1229" s="193"/>
      <c r="D1229" s="193"/>
      <c r="E1229" s="193"/>
      <c r="F1229" s="193"/>
      <c r="G1229" s="193"/>
      <c r="H1229" s="193"/>
      <c r="I1229" s="193"/>
      <c r="J1229" s="193"/>
      <c r="K1229" s="193"/>
      <c r="L1229" s="193"/>
      <c r="M1229" s="193"/>
      <c r="N1229" s="193"/>
      <c r="O1229" s="193"/>
      <c r="P1229" s="193"/>
      <c r="Q1229" s="193"/>
      <c r="R1229" s="193"/>
      <c r="S1229" s="193"/>
      <c r="T1229" s="193"/>
      <c r="U1229" s="193"/>
      <c r="V1229" s="193"/>
      <c r="W1229" s="193"/>
      <c r="X1229" s="193"/>
      <c r="Y1229" s="193"/>
      <c r="Z1229" s="193"/>
      <c r="AA1229" s="193"/>
      <c r="AB1229" s="193"/>
      <c r="AC1229" s="193"/>
      <c r="AD1229" s="193"/>
      <c r="AE1229" s="193"/>
      <c r="AF1229" s="193"/>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3"/>
      <c r="C1390" s="193"/>
      <c r="D1390" s="193"/>
      <c r="E1390" s="193"/>
      <c r="F1390" s="193"/>
      <c r="G1390" s="193"/>
      <c r="H1390" s="193"/>
      <c r="I1390" s="193"/>
      <c r="J1390" s="193"/>
      <c r="K1390" s="193"/>
      <c r="L1390" s="193"/>
      <c r="M1390" s="193"/>
      <c r="N1390" s="193"/>
      <c r="O1390" s="193"/>
      <c r="P1390" s="193"/>
      <c r="Q1390" s="193"/>
      <c r="R1390" s="193"/>
      <c r="S1390" s="193"/>
      <c r="T1390" s="193"/>
      <c r="U1390" s="193"/>
      <c r="V1390" s="193"/>
      <c r="W1390" s="193"/>
      <c r="X1390" s="193"/>
      <c r="Y1390" s="193"/>
      <c r="Z1390" s="193"/>
      <c r="AA1390" s="193"/>
      <c r="AB1390" s="193"/>
      <c r="AC1390" s="193"/>
      <c r="AD1390" s="193"/>
      <c r="AE1390" s="193"/>
      <c r="AF1390" s="193"/>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3"/>
      <c r="C1502" s="193"/>
      <c r="D1502" s="193"/>
      <c r="E1502" s="193"/>
      <c r="F1502" s="193"/>
      <c r="G1502" s="193"/>
      <c r="H1502" s="193"/>
      <c r="I1502" s="193"/>
      <c r="J1502" s="193"/>
      <c r="K1502" s="193"/>
      <c r="L1502" s="193"/>
      <c r="M1502" s="193"/>
      <c r="N1502" s="193"/>
      <c r="O1502" s="193"/>
      <c r="P1502" s="193"/>
      <c r="Q1502" s="193"/>
      <c r="R1502" s="193"/>
      <c r="S1502" s="193"/>
      <c r="T1502" s="193"/>
      <c r="U1502" s="193"/>
      <c r="V1502" s="193"/>
      <c r="W1502" s="193"/>
      <c r="X1502" s="193"/>
      <c r="Y1502" s="193"/>
      <c r="Z1502" s="193"/>
      <c r="AA1502" s="193"/>
      <c r="AB1502" s="193"/>
      <c r="AC1502" s="193"/>
      <c r="AD1502" s="193"/>
      <c r="AE1502" s="193"/>
      <c r="AF1502" s="193"/>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3"/>
      <c r="C1604" s="193"/>
      <c r="D1604" s="193"/>
      <c r="E1604" s="193"/>
      <c r="F1604" s="193"/>
      <c r="G1604" s="193"/>
      <c r="H1604" s="193"/>
      <c r="I1604" s="193"/>
      <c r="J1604" s="193"/>
      <c r="K1604" s="193"/>
      <c r="L1604" s="193"/>
      <c r="M1604" s="193"/>
      <c r="N1604" s="193"/>
      <c r="O1604" s="193"/>
      <c r="P1604" s="193"/>
      <c r="Q1604" s="193"/>
      <c r="R1604" s="193"/>
      <c r="S1604" s="193"/>
      <c r="T1604" s="193"/>
      <c r="U1604" s="193"/>
      <c r="V1604" s="193"/>
      <c r="W1604" s="193"/>
      <c r="X1604" s="193"/>
      <c r="Y1604" s="193"/>
      <c r="Z1604" s="193"/>
      <c r="AA1604" s="193"/>
      <c r="AB1604" s="193"/>
      <c r="AC1604" s="193"/>
      <c r="AD1604" s="193"/>
      <c r="AE1604" s="193"/>
      <c r="AF1604" s="193"/>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3"/>
      <c r="C1699" s="193"/>
      <c r="D1699" s="193"/>
      <c r="E1699" s="193"/>
      <c r="F1699" s="193"/>
      <c r="G1699" s="193"/>
      <c r="H1699" s="193"/>
      <c r="I1699" s="193"/>
      <c r="J1699" s="193"/>
      <c r="K1699" s="193"/>
      <c r="L1699" s="193"/>
      <c r="M1699" s="193"/>
      <c r="N1699" s="193"/>
      <c r="O1699" s="193"/>
      <c r="P1699" s="193"/>
      <c r="Q1699" s="193"/>
      <c r="R1699" s="193"/>
      <c r="S1699" s="193"/>
      <c r="T1699" s="193"/>
      <c r="U1699" s="193"/>
      <c r="V1699" s="193"/>
      <c r="W1699" s="193"/>
      <c r="X1699" s="193"/>
      <c r="Y1699" s="193"/>
      <c r="Z1699" s="193"/>
      <c r="AA1699" s="193"/>
      <c r="AB1699" s="193"/>
      <c r="AC1699" s="193"/>
      <c r="AD1699" s="193"/>
      <c r="AE1699" s="193"/>
      <c r="AF1699" s="193"/>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3"/>
      <c r="C1945" s="193"/>
      <c r="D1945" s="193"/>
      <c r="E1945" s="193"/>
      <c r="F1945" s="193"/>
      <c r="G1945" s="193"/>
      <c r="H1945" s="193"/>
      <c r="I1945" s="193"/>
      <c r="J1945" s="193"/>
      <c r="K1945" s="193"/>
      <c r="L1945" s="193"/>
      <c r="M1945" s="193"/>
      <c r="N1945" s="193"/>
      <c r="O1945" s="193"/>
      <c r="P1945" s="193"/>
      <c r="Q1945" s="193"/>
      <c r="R1945" s="193"/>
      <c r="S1945" s="193"/>
      <c r="T1945" s="193"/>
      <c r="U1945" s="193"/>
      <c r="V1945" s="193"/>
      <c r="W1945" s="193"/>
      <c r="X1945" s="193"/>
      <c r="Y1945" s="193"/>
      <c r="Z1945" s="193"/>
      <c r="AA1945" s="193"/>
      <c r="AB1945" s="193"/>
      <c r="AC1945" s="193"/>
      <c r="AD1945" s="193"/>
      <c r="AE1945" s="193"/>
      <c r="AF1945" s="193"/>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3"/>
      <c r="C2031" s="193"/>
      <c r="D2031" s="193"/>
      <c r="E2031" s="193"/>
      <c r="F2031" s="193"/>
      <c r="G2031" s="193"/>
      <c r="H2031" s="193"/>
      <c r="I2031" s="193"/>
      <c r="J2031" s="193"/>
      <c r="K2031" s="193"/>
      <c r="L2031" s="193"/>
      <c r="M2031" s="193"/>
      <c r="N2031" s="193"/>
      <c r="O2031" s="193"/>
      <c r="P2031" s="193"/>
      <c r="Q2031" s="193"/>
      <c r="R2031" s="193"/>
      <c r="S2031" s="193"/>
      <c r="T2031" s="193"/>
      <c r="U2031" s="193"/>
      <c r="V2031" s="193"/>
      <c r="W2031" s="193"/>
      <c r="X2031" s="193"/>
      <c r="Y2031" s="193"/>
      <c r="Z2031" s="193"/>
      <c r="AA2031" s="193"/>
      <c r="AB2031" s="193"/>
      <c r="AC2031" s="193"/>
      <c r="AD2031" s="193"/>
      <c r="AE2031" s="193"/>
      <c r="AF2031" s="193"/>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3"/>
      <c r="C2153" s="193"/>
      <c r="D2153" s="193"/>
      <c r="E2153" s="193"/>
      <c r="F2153" s="193"/>
      <c r="G2153" s="193"/>
      <c r="H2153" s="193"/>
      <c r="I2153" s="193"/>
      <c r="J2153" s="193"/>
      <c r="K2153" s="193"/>
      <c r="L2153" s="193"/>
      <c r="M2153" s="193"/>
      <c r="N2153" s="193"/>
      <c r="O2153" s="193"/>
      <c r="P2153" s="193"/>
      <c r="Q2153" s="193"/>
      <c r="R2153" s="193"/>
      <c r="S2153" s="193"/>
      <c r="T2153" s="193"/>
      <c r="U2153" s="193"/>
      <c r="V2153" s="193"/>
      <c r="W2153" s="193"/>
      <c r="X2153" s="193"/>
      <c r="Y2153" s="193"/>
      <c r="Z2153" s="193"/>
      <c r="AA2153" s="193"/>
      <c r="AB2153" s="193"/>
      <c r="AC2153" s="193"/>
      <c r="AD2153" s="193"/>
      <c r="AE2153" s="193"/>
      <c r="AF2153" s="193"/>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3"/>
      <c r="C2317" s="193"/>
      <c r="D2317" s="193"/>
      <c r="E2317" s="193"/>
      <c r="F2317" s="193"/>
      <c r="G2317" s="193"/>
      <c r="H2317" s="193"/>
      <c r="I2317" s="193"/>
      <c r="J2317" s="193"/>
      <c r="K2317" s="193"/>
      <c r="L2317" s="193"/>
      <c r="M2317" s="193"/>
      <c r="N2317" s="193"/>
      <c r="O2317" s="193"/>
      <c r="P2317" s="193"/>
      <c r="Q2317" s="193"/>
      <c r="R2317" s="193"/>
      <c r="S2317" s="193"/>
      <c r="T2317" s="193"/>
      <c r="U2317" s="193"/>
      <c r="V2317" s="193"/>
      <c r="W2317" s="193"/>
      <c r="X2317" s="193"/>
      <c r="Y2317" s="193"/>
      <c r="Z2317" s="193"/>
      <c r="AA2317" s="193"/>
      <c r="AB2317" s="193"/>
      <c r="AC2317" s="193"/>
      <c r="AD2317" s="193"/>
      <c r="AE2317" s="193"/>
      <c r="AF2317" s="193"/>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3"/>
      <c r="C2419" s="193"/>
      <c r="D2419" s="193"/>
      <c r="E2419" s="193"/>
      <c r="F2419" s="193"/>
      <c r="G2419" s="193"/>
      <c r="H2419" s="193"/>
      <c r="I2419" s="193"/>
      <c r="J2419" s="193"/>
      <c r="K2419" s="193"/>
      <c r="L2419" s="193"/>
      <c r="M2419" s="193"/>
      <c r="N2419" s="193"/>
      <c r="O2419" s="193"/>
      <c r="P2419" s="193"/>
      <c r="Q2419" s="193"/>
      <c r="R2419" s="193"/>
      <c r="S2419" s="193"/>
      <c r="T2419" s="193"/>
      <c r="U2419" s="193"/>
      <c r="V2419" s="193"/>
      <c r="W2419" s="193"/>
      <c r="X2419" s="193"/>
      <c r="Y2419" s="193"/>
      <c r="Z2419" s="193"/>
      <c r="AA2419" s="193"/>
      <c r="AB2419" s="193"/>
      <c r="AC2419" s="193"/>
      <c r="AD2419" s="193"/>
      <c r="AE2419" s="193"/>
      <c r="AF2419" s="193"/>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3"/>
      <c r="C2509" s="193"/>
      <c r="D2509" s="193"/>
      <c r="E2509" s="193"/>
      <c r="F2509" s="193"/>
      <c r="G2509" s="193"/>
      <c r="H2509" s="193"/>
      <c r="I2509" s="193"/>
      <c r="J2509" s="193"/>
      <c r="K2509" s="193"/>
      <c r="L2509" s="193"/>
      <c r="M2509" s="193"/>
      <c r="N2509" s="193"/>
      <c r="O2509" s="193"/>
      <c r="P2509" s="193"/>
      <c r="Q2509" s="193"/>
      <c r="R2509" s="193"/>
      <c r="S2509" s="193"/>
      <c r="T2509" s="193"/>
      <c r="U2509" s="193"/>
      <c r="V2509" s="193"/>
      <c r="W2509" s="193"/>
      <c r="X2509" s="193"/>
      <c r="Y2509" s="193"/>
      <c r="Z2509" s="193"/>
      <c r="AA2509" s="193"/>
      <c r="AB2509" s="193"/>
      <c r="AC2509" s="193"/>
      <c r="AD2509" s="193"/>
      <c r="AE2509" s="193"/>
      <c r="AF2509" s="193"/>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3"/>
      <c r="C2598" s="193"/>
      <c r="D2598" s="193"/>
      <c r="E2598" s="193"/>
      <c r="F2598" s="193"/>
      <c r="G2598" s="193"/>
      <c r="H2598" s="193"/>
      <c r="I2598" s="193"/>
      <c r="J2598" s="193"/>
      <c r="K2598" s="193"/>
      <c r="L2598" s="193"/>
      <c r="M2598" s="193"/>
      <c r="N2598" s="193"/>
      <c r="O2598" s="193"/>
      <c r="P2598" s="193"/>
      <c r="Q2598" s="193"/>
      <c r="R2598" s="193"/>
      <c r="S2598" s="193"/>
      <c r="T2598" s="193"/>
      <c r="U2598" s="193"/>
      <c r="V2598" s="193"/>
      <c r="W2598" s="193"/>
      <c r="X2598" s="193"/>
      <c r="Y2598" s="193"/>
      <c r="Z2598" s="193"/>
      <c r="AA2598" s="193"/>
      <c r="AB2598" s="193"/>
      <c r="AC2598" s="193"/>
      <c r="AD2598" s="193"/>
      <c r="AE2598" s="193"/>
      <c r="AF2598" s="193"/>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3"/>
      <c r="C2719" s="193"/>
      <c r="D2719" s="193"/>
      <c r="E2719" s="193"/>
      <c r="F2719" s="193"/>
      <c r="G2719" s="193"/>
      <c r="H2719" s="193"/>
      <c r="I2719" s="193"/>
      <c r="J2719" s="193"/>
      <c r="K2719" s="193"/>
      <c r="L2719" s="193"/>
      <c r="M2719" s="193"/>
      <c r="N2719" s="193"/>
      <c r="O2719" s="193"/>
      <c r="P2719" s="193"/>
      <c r="Q2719" s="193"/>
      <c r="R2719" s="193"/>
      <c r="S2719" s="193"/>
      <c r="T2719" s="193"/>
      <c r="U2719" s="193"/>
      <c r="V2719" s="193"/>
      <c r="W2719" s="193"/>
      <c r="X2719" s="193"/>
      <c r="Y2719" s="193"/>
      <c r="Z2719" s="193"/>
      <c r="AA2719" s="193"/>
      <c r="AB2719" s="193"/>
      <c r="AC2719" s="193"/>
      <c r="AD2719" s="193"/>
      <c r="AE2719" s="193"/>
      <c r="AF2719" s="193"/>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3"/>
      <c r="C2837" s="193"/>
      <c r="D2837" s="193"/>
      <c r="E2837" s="193"/>
      <c r="F2837" s="193"/>
      <c r="G2837" s="193"/>
      <c r="H2837" s="193"/>
      <c r="I2837" s="193"/>
      <c r="J2837" s="193"/>
      <c r="K2837" s="193"/>
      <c r="L2837" s="193"/>
      <c r="M2837" s="193"/>
      <c r="N2837" s="193"/>
      <c r="O2837" s="193"/>
      <c r="P2837" s="193"/>
      <c r="Q2837" s="193"/>
      <c r="R2837" s="193"/>
      <c r="S2837" s="193"/>
      <c r="T2837" s="193"/>
      <c r="U2837" s="193"/>
      <c r="V2837" s="193"/>
      <c r="W2837" s="193"/>
      <c r="X2837" s="193"/>
      <c r="Y2837" s="193"/>
      <c r="Z2837" s="193"/>
      <c r="AA2837" s="193"/>
      <c r="AB2837" s="193"/>
      <c r="AC2837" s="193"/>
      <c r="AD2837" s="193"/>
      <c r="AE2837" s="193"/>
      <c r="AF2837" s="193"/>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9" t="s">
        <v>182</v>
      </c>
      <c r="C112" s="200">
        <v>12.999203</v>
      </c>
      <c r="D112" s="200">
        <v>13.756338</v>
      </c>
      <c r="E112" s="200">
        <v>14.272468</v>
      </c>
      <c r="F112" s="200">
        <v>13.87274</v>
      </c>
      <c r="G112" s="200">
        <v>13.379066999999999</v>
      </c>
      <c r="H112" s="200">
        <v>13.404615</v>
      </c>
      <c r="I112" s="200">
        <v>13.498896999999999</v>
      </c>
      <c r="J112" s="200">
        <v>13.628196000000001</v>
      </c>
      <c r="K112" s="200">
        <v>13.736962</v>
      </c>
      <c r="L112" s="200">
        <v>13.932218000000001</v>
      </c>
      <c r="M112" s="200">
        <v>14.950908999999999</v>
      </c>
      <c r="N112" s="200">
        <v>15.044097000000001</v>
      </c>
      <c r="O112" s="200">
        <v>15.321702</v>
      </c>
      <c r="P112" s="200">
        <v>15.516894000000001</v>
      </c>
      <c r="Q112" s="200">
        <v>15.691060999999999</v>
      </c>
      <c r="R112" s="200">
        <v>15.773815000000001</v>
      </c>
      <c r="S112" s="200">
        <v>15.950137</v>
      </c>
      <c r="T112" s="200">
        <v>16.117809000000001</v>
      </c>
      <c r="U112" s="200">
        <v>16.291615</v>
      </c>
      <c r="V112" s="200">
        <v>16.466549000000001</v>
      </c>
      <c r="W112" s="200">
        <v>16.700437999999998</v>
      </c>
      <c r="X112" s="200">
        <v>16.943705000000001</v>
      </c>
      <c r="Y112" s="200">
        <v>17.277073000000001</v>
      </c>
      <c r="Z112" s="200">
        <v>17.574244</v>
      </c>
      <c r="AA112" s="200">
        <v>17.982026999999999</v>
      </c>
      <c r="AB112" s="200">
        <v>18.336407000000001</v>
      </c>
      <c r="AC112" s="200">
        <v>18.741672999999999</v>
      </c>
      <c r="AD112" s="200">
        <v>19.208071</v>
      </c>
      <c r="AE112" s="200">
        <v>19.600466000000001</v>
      </c>
      <c r="AF112" s="200">
        <v>20.057380999999999</v>
      </c>
      <c r="AG112" s="200">
        <v>20.632099</v>
      </c>
      <c r="AH112" s="201">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2" t="s">
        <v>306</v>
      </c>
      <c r="C146" s="203"/>
      <c r="D146" s="203"/>
      <c r="E146" s="203"/>
      <c r="F146" s="203"/>
      <c r="G146" s="203"/>
      <c r="H146" s="203"/>
      <c r="I146" s="203"/>
      <c r="J146" s="203"/>
      <c r="K146" s="203"/>
      <c r="L146" s="203"/>
      <c r="M146" s="203"/>
      <c r="N146" s="203"/>
      <c r="O146" s="203"/>
      <c r="P146" s="203"/>
      <c r="Q146" s="203"/>
      <c r="R146" s="203"/>
      <c r="S146" s="203"/>
      <c r="T146" s="203"/>
      <c r="U146" s="203"/>
      <c r="V146" s="203"/>
      <c r="W146" s="203"/>
      <c r="X146" s="203"/>
      <c r="Y146" s="203"/>
      <c r="Z146" s="203"/>
      <c r="AA146" s="203"/>
      <c r="AB146" s="203"/>
      <c r="AC146" s="203"/>
      <c r="AD146" s="203"/>
      <c r="AE146" s="203"/>
      <c r="AF146" s="203"/>
      <c r="AG146" s="203"/>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511" spans="2:34"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712" spans="2:34"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887" spans="2:34"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1100" spans="2:34"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c r="AH1100" s="195"/>
    </row>
    <row r="1227" spans="2:34"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c r="AH1227" s="195"/>
    </row>
    <row r="1390" spans="2:34"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c r="AH1390" s="195"/>
    </row>
    <row r="1502" spans="2:34"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604" spans="2:34"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c r="AH1604" s="195"/>
    </row>
    <row r="1698" spans="2:34"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c r="AH1698" s="195"/>
    </row>
    <row r="1945" spans="2:34"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c r="AH1945" s="195"/>
    </row>
    <row r="2031" spans="2:34"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c r="AH2031" s="195"/>
    </row>
    <row r="2153" spans="2:34"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c r="AH2153" s="195"/>
    </row>
    <row r="2317" spans="2:34"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c r="AH2317" s="195"/>
    </row>
    <row r="2419" spans="2:34"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c r="AH2419" s="195"/>
    </row>
    <row r="2509" spans="2:34"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c r="AH2509" s="195"/>
    </row>
    <row r="2598" spans="2:34"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c r="AH2598" s="195"/>
    </row>
    <row r="2719" spans="2:34"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c r="AH2719" s="195"/>
    </row>
    <row r="2837" spans="2:34"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c r="AH2837" s="195"/>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4" t="s">
        <v>609</v>
      </c>
      <c r="B3" s="205"/>
      <c r="C3" s="205"/>
      <c r="D3" s="205"/>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DE</v>
      </c>
      <c r="C6" s="91">
        <f t="shared" ref="C6:AE6" si="1">SUMIFS(C$20:C$119,$B$20:$B$119,$B$6,$A$20:$A$119,$A$6)</f>
        <v>1439359</v>
      </c>
      <c r="D6" s="91">
        <f t="shared" si="1"/>
        <v>1722465</v>
      </c>
      <c r="E6" s="91">
        <f t="shared" si="1"/>
        <v>2617901</v>
      </c>
      <c r="F6" s="91">
        <f t="shared" si="1"/>
        <v>1259359</v>
      </c>
      <c r="G6" s="91">
        <f t="shared" si="1"/>
        <v>1199618</v>
      </c>
      <c r="H6" s="91">
        <f t="shared" si="1"/>
        <v>1750671</v>
      </c>
      <c r="I6" s="91">
        <f t="shared" si="1"/>
        <v>1975272</v>
      </c>
      <c r="J6" s="91">
        <f t="shared" si="1"/>
        <v>4122987</v>
      </c>
      <c r="K6" s="91">
        <f t="shared" si="1"/>
        <v>4715811</v>
      </c>
      <c r="L6" s="91">
        <f t="shared" si="1"/>
        <v>5013373</v>
      </c>
      <c r="M6" s="91">
        <f t="shared" si="1"/>
        <v>6652703</v>
      </c>
      <c r="N6" s="91">
        <f t="shared" si="1"/>
        <v>5785576</v>
      </c>
      <c r="O6" s="91">
        <f t="shared" si="1"/>
        <v>7375846</v>
      </c>
      <c r="P6" s="91">
        <f t="shared" si="1"/>
        <v>6636522</v>
      </c>
      <c r="Q6" s="91">
        <f t="shared" si="1"/>
        <v>5348772</v>
      </c>
      <c r="R6" s="91">
        <f t="shared" si="1"/>
        <v>5391074</v>
      </c>
      <c r="S6" s="91">
        <f t="shared" si="1"/>
        <v>5674757</v>
      </c>
      <c r="T6" s="91">
        <f t="shared" si="1"/>
        <v>5184363</v>
      </c>
      <c r="U6" s="91">
        <f t="shared" si="1"/>
        <v>5877137</v>
      </c>
      <c r="V6" s="91">
        <f t="shared" si="1"/>
        <v>7723439</v>
      </c>
      <c r="W6" s="91">
        <f t="shared" si="1"/>
        <v>6799157</v>
      </c>
      <c r="X6" s="91">
        <f t="shared" si="1"/>
        <v>6084938</v>
      </c>
      <c r="Y6" s="91">
        <f t="shared" si="1"/>
        <v>4441032</v>
      </c>
      <c r="Z6" s="91">
        <f t="shared" si="1"/>
        <v>5141182</v>
      </c>
      <c r="AA6" s="91">
        <f t="shared" si="1"/>
        <v>5092542</v>
      </c>
      <c r="AB6" s="91">
        <f t="shared" si="1"/>
        <v>5206431</v>
      </c>
      <c r="AC6" s="91">
        <f t="shared" si="1"/>
        <v>4067241</v>
      </c>
      <c r="AD6" s="91">
        <f t="shared" si="1"/>
        <v>5096960</v>
      </c>
      <c r="AE6" s="91">
        <f t="shared" si="1"/>
        <v>6922855</v>
      </c>
      <c r="AF6" s="119">
        <f t="shared" ref="AF6:BK7" si="2">AE6</f>
        <v>6922855</v>
      </c>
      <c r="AG6" s="119">
        <f t="shared" si="2"/>
        <v>6922855</v>
      </c>
      <c r="AH6" s="119">
        <f t="shared" si="2"/>
        <v>6922855</v>
      </c>
      <c r="AI6" s="119">
        <f t="shared" si="2"/>
        <v>6922855</v>
      </c>
      <c r="AJ6" s="119">
        <f t="shared" si="2"/>
        <v>6922855</v>
      </c>
      <c r="AK6" s="119">
        <f t="shared" si="2"/>
        <v>6922855</v>
      </c>
      <c r="AL6" s="119">
        <f t="shared" si="2"/>
        <v>6922855</v>
      </c>
      <c r="AM6" s="119">
        <f t="shared" si="2"/>
        <v>6922855</v>
      </c>
      <c r="AN6" s="119">
        <f t="shared" si="2"/>
        <v>6922855</v>
      </c>
      <c r="AO6" s="119">
        <f t="shared" si="2"/>
        <v>6922855</v>
      </c>
      <c r="AP6" s="119">
        <f t="shared" si="2"/>
        <v>6922855</v>
      </c>
      <c r="AQ6" s="119">
        <f t="shared" si="2"/>
        <v>6922855</v>
      </c>
      <c r="AR6" s="119">
        <f t="shared" si="2"/>
        <v>6922855</v>
      </c>
      <c r="AS6" s="119">
        <f t="shared" si="2"/>
        <v>6922855</v>
      </c>
      <c r="AT6" s="119">
        <f t="shared" si="2"/>
        <v>6922855</v>
      </c>
      <c r="AU6" s="119">
        <f t="shared" si="2"/>
        <v>6922855</v>
      </c>
      <c r="AV6" s="119">
        <f t="shared" si="2"/>
        <v>6922855</v>
      </c>
      <c r="AW6" s="119">
        <f t="shared" si="2"/>
        <v>6922855</v>
      </c>
      <c r="AX6" s="119">
        <f t="shared" si="2"/>
        <v>6922855</v>
      </c>
      <c r="AY6" s="119">
        <f t="shared" si="2"/>
        <v>6922855</v>
      </c>
      <c r="AZ6" s="119">
        <f t="shared" si="2"/>
        <v>6922855</v>
      </c>
      <c r="BA6" s="119">
        <f t="shared" si="2"/>
        <v>6922855</v>
      </c>
      <c r="BB6" s="119">
        <f t="shared" si="2"/>
        <v>6922855</v>
      </c>
      <c r="BC6" s="119">
        <f t="shared" si="2"/>
        <v>6922855</v>
      </c>
      <c r="BD6" s="119">
        <f t="shared" si="2"/>
        <v>6922855</v>
      </c>
      <c r="BE6" s="119">
        <f t="shared" si="2"/>
        <v>6922855</v>
      </c>
      <c r="BF6" s="119">
        <f t="shared" si="2"/>
        <v>6922855</v>
      </c>
      <c r="BG6" s="119">
        <f t="shared" si="2"/>
        <v>6922855</v>
      </c>
      <c r="BH6" s="119">
        <f t="shared" si="2"/>
        <v>6922855</v>
      </c>
      <c r="BI6" s="119">
        <f t="shared" si="2"/>
        <v>6922855</v>
      </c>
      <c r="BJ6" s="119">
        <f t="shared" si="2"/>
        <v>6922855</v>
      </c>
      <c r="BK6" s="119">
        <f t="shared" si="2"/>
        <v>6922855</v>
      </c>
    </row>
    <row r="7" spans="1:63">
      <c r="A7" s="91" t="s">
        <v>849</v>
      </c>
      <c r="B7" s="91" t="str">
        <f>About!B2</f>
        <v>DE</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DE</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17762</v>
      </c>
      <c r="AE10" s="91">
        <f t="shared" si="5"/>
        <v>3073</v>
      </c>
      <c r="AF10" s="119">
        <f t="shared" ref="AF10:BK11" si="6">AE10</f>
        <v>3073</v>
      </c>
      <c r="AG10" s="119">
        <f t="shared" si="6"/>
        <v>3073</v>
      </c>
      <c r="AH10" s="119">
        <f t="shared" si="6"/>
        <v>3073</v>
      </c>
      <c r="AI10" s="119">
        <f t="shared" si="6"/>
        <v>3073</v>
      </c>
      <c r="AJ10" s="119">
        <f t="shared" si="6"/>
        <v>3073</v>
      </c>
      <c r="AK10" s="119">
        <f t="shared" si="6"/>
        <v>3073</v>
      </c>
      <c r="AL10" s="119">
        <f t="shared" si="6"/>
        <v>3073</v>
      </c>
      <c r="AM10" s="119">
        <f t="shared" si="6"/>
        <v>3073</v>
      </c>
      <c r="AN10" s="119">
        <f t="shared" si="6"/>
        <v>3073</v>
      </c>
      <c r="AO10" s="119">
        <f t="shared" si="6"/>
        <v>3073</v>
      </c>
      <c r="AP10" s="119">
        <f t="shared" si="6"/>
        <v>3073</v>
      </c>
      <c r="AQ10" s="119">
        <f t="shared" si="6"/>
        <v>3073</v>
      </c>
      <c r="AR10" s="119">
        <f t="shared" si="6"/>
        <v>3073</v>
      </c>
      <c r="AS10" s="119">
        <f t="shared" si="6"/>
        <v>3073</v>
      </c>
      <c r="AT10" s="119">
        <f t="shared" si="6"/>
        <v>3073</v>
      </c>
      <c r="AU10" s="119">
        <f t="shared" si="6"/>
        <v>3073</v>
      </c>
      <c r="AV10" s="119">
        <f t="shared" si="6"/>
        <v>3073</v>
      </c>
      <c r="AW10" s="119">
        <f t="shared" si="6"/>
        <v>3073</v>
      </c>
      <c r="AX10" s="119">
        <f t="shared" si="6"/>
        <v>3073</v>
      </c>
      <c r="AY10" s="119">
        <f t="shared" si="6"/>
        <v>3073</v>
      </c>
      <c r="AZ10" s="119">
        <f t="shared" si="6"/>
        <v>3073</v>
      </c>
      <c r="BA10" s="119">
        <f t="shared" si="6"/>
        <v>3073</v>
      </c>
      <c r="BB10" s="119">
        <f t="shared" si="6"/>
        <v>3073</v>
      </c>
      <c r="BC10" s="119">
        <f t="shared" si="6"/>
        <v>3073</v>
      </c>
      <c r="BD10" s="119">
        <f t="shared" si="6"/>
        <v>3073</v>
      </c>
      <c r="BE10" s="119">
        <f t="shared" si="6"/>
        <v>3073</v>
      </c>
      <c r="BF10" s="119">
        <f t="shared" si="6"/>
        <v>3073</v>
      </c>
      <c r="BG10" s="119">
        <f t="shared" si="6"/>
        <v>3073</v>
      </c>
      <c r="BH10" s="119">
        <f t="shared" si="6"/>
        <v>3073</v>
      </c>
      <c r="BI10" s="119">
        <f t="shared" si="6"/>
        <v>3073</v>
      </c>
      <c r="BJ10" s="119">
        <f t="shared" si="6"/>
        <v>3073</v>
      </c>
      <c r="BK10" s="119">
        <f t="shared" si="6"/>
        <v>3073</v>
      </c>
    </row>
    <row r="11" spans="1:63">
      <c r="A11" s="91" t="s">
        <v>849</v>
      </c>
      <c r="B11" s="91" t="str">
        <f>About!B2</f>
        <v>DE</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3</v>
      </c>
      <c r="AE11" s="91">
        <f t="shared" si="7"/>
        <v>86</v>
      </c>
      <c r="AF11" s="119">
        <f>AVERAGE(W11:AE11)</f>
        <v>9.8888888888888893</v>
      </c>
      <c r="AG11" s="119">
        <f t="shared" si="6"/>
        <v>9.8888888888888893</v>
      </c>
      <c r="AH11" s="119">
        <f t="shared" si="6"/>
        <v>9.8888888888888893</v>
      </c>
      <c r="AI11" s="119">
        <f t="shared" si="6"/>
        <v>9.8888888888888893</v>
      </c>
      <c r="AJ11" s="119">
        <f t="shared" si="6"/>
        <v>9.8888888888888893</v>
      </c>
      <c r="AK11" s="119">
        <f t="shared" si="6"/>
        <v>9.8888888888888893</v>
      </c>
      <c r="AL11" s="119">
        <f t="shared" si="6"/>
        <v>9.8888888888888893</v>
      </c>
      <c r="AM11" s="119">
        <f t="shared" si="6"/>
        <v>9.8888888888888893</v>
      </c>
      <c r="AN11" s="119">
        <f t="shared" si="6"/>
        <v>9.8888888888888893</v>
      </c>
      <c r="AO11" s="119">
        <f t="shared" si="6"/>
        <v>9.8888888888888893</v>
      </c>
      <c r="AP11" s="119">
        <f t="shared" si="6"/>
        <v>9.8888888888888893</v>
      </c>
      <c r="AQ11" s="119">
        <f t="shared" si="6"/>
        <v>9.8888888888888893</v>
      </c>
      <c r="AR11" s="119">
        <f t="shared" si="6"/>
        <v>9.8888888888888893</v>
      </c>
      <c r="AS11" s="119">
        <f t="shared" si="6"/>
        <v>9.8888888888888893</v>
      </c>
      <c r="AT11" s="119">
        <f t="shared" si="6"/>
        <v>9.8888888888888893</v>
      </c>
      <c r="AU11" s="119">
        <f t="shared" si="6"/>
        <v>9.8888888888888893</v>
      </c>
      <c r="AV11" s="119">
        <f t="shared" si="6"/>
        <v>9.8888888888888893</v>
      </c>
      <c r="AW11" s="119">
        <f t="shared" si="6"/>
        <v>9.8888888888888893</v>
      </c>
      <c r="AX11" s="119">
        <f t="shared" si="6"/>
        <v>9.8888888888888893</v>
      </c>
      <c r="AY11" s="119">
        <f t="shared" si="6"/>
        <v>9.8888888888888893</v>
      </c>
      <c r="AZ11" s="119">
        <f t="shared" si="6"/>
        <v>9.8888888888888893</v>
      </c>
      <c r="BA11" s="119">
        <f t="shared" si="6"/>
        <v>9.8888888888888893</v>
      </c>
      <c r="BB11" s="119">
        <f t="shared" si="6"/>
        <v>9.8888888888888893</v>
      </c>
      <c r="BC11" s="119">
        <f t="shared" si="6"/>
        <v>9.8888888888888893</v>
      </c>
      <c r="BD11" s="119">
        <f t="shared" si="6"/>
        <v>9.8888888888888893</v>
      </c>
      <c r="BE11" s="119">
        <f t="shared" si="6"/>
        <v>9.8888888888888893</v>
      </c>
      <c r="BF11" s="119">
        <f t="shared" si="6"/>
        <v>9.8888888888888893</v>
      </c>
      <c r="BG11" s="119">
        <f t="shared" si="6"/>
        <v>9.8888888888888893</v>
      </c>
      <c r="BH11" s="119">
        <f t="shared" si="6"/>
        <v>9.8888888888888893</v>
      </c>
      <c r="BI11" s="119">
        <f t="shared" si="6"/>
        <v>9.8888888888888893</v>
      </c>
      <c r="BJ11" s="119">
        <f t="shared" si="6"/>
        <v>9.8888888888888893</v>
      </c>
      <c r="BK11" s="119">
        <f t="shared" si="6"/>
        <v>9.8888888888888893</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DE</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17759</v>
      </c>
      <c r="AE14" s="91">
        <f t="shared" si="9"/>
        <v>2987</v>
      </c>
      <c r="AF14" s="91">
        <f t="shared" si="9"/>
        <v>3063.1111111111113</v>
      </c>
      <c r="AG14" s="91">
        <f t="shared" si="9"/>
        <v>3063.1111111111113</v>
      </c>
      <c r="AH14" s="91">
        <f t="shared" si="9"/>
        <v>3063.1111111111113</v>
      </c>
      <c r="AI14" s="91">
        <f t="shared" si="9"/>
        <v>3063.1111111111113</v>
      </c>
      <c r="AJ14" s="91">
        <f t="shared" si="9"/>
        <v>3063.1111111111113</v>
      </c>
      <c r="AK14" s="91">
        <f t="shared" si="9"/>
        <v>3063.1111111111113</v>
      </c>
      <c r="AL14" s="91">
        <f t="shared" si="9"/>
        <v>3063.1111111111113</v>
      </c>
      <c r="AM14" s="91">
        <f t="shared" si="9"/>
        <v>3063.1111111111113</v>
      </c>
      <c r="AN14" s="91">
        <f t="shared" si="9"/>
        <v>3063.1111111111113</v>
      </c>
      <c r="AO14" s="91">
        <f t="shared" si="9"/>
        <v>3063.1111111111113</v>
      </c>
      <c r="AP14" s="91">
        <f t="shared" si="9"/>
        <v>3063.1111111111113</v>
      </c>
      <c r="AQ14" s="91">
        <f t="shared" si="9"/>
        <v>3063.1111111111113</v>
      </c>
      <c r="AR14" s="91">
        <f t="shared" si="9"/>
        <v>3063.1111111111113</v>
      </c>
      <c r="AS14" s="91">
        <f t="shared" si="9"/>
        <v>3063.1111111111113</v>
      </c>
      <c r="AT14" s="91">
        <f t="shared" si="9"/>
        <v>3063.1111111111113</v>
      </c>
      <c r="AU14" s="91">
        <f t="shared" si="9"/>
        <v>3063.1111111111113</v>
      </c>
      <c r="AV14" s="91">
        <f t="shared" si="9"/>
        <v>3063.1111111111113</v>
      </c>
      <c r="AW14" s="91">
        <f t="shared" si="9"/>
        <v>3063.1111111111113</v>
      </c>
      <c r="AX14" s="91">
        <f t="shared" si="9"/>
        <v>3063.1111111111113</v>
      </c>
      <c r="AY14" s="91">
        <f t="shared" si="9"/>
        <v>3063.1111111111113</v>
      </c>
      <c r="AZ14" s="91">
        <f t="shared" si="9"/>
        <v>3063.1111111111113</v>
      </c>
      <c r="BA14" s="91">
        <f t="shared" si="9"/>
        <v>3063.1111111111113</v>
      </c>
      <c r="BB14" s="91">
        <f t="shared" si="9"/>
        <v>3063.1111111111113</v>
      </c>
      <c r="BC14" s="91">
        <f t="shared" si="9"/>
        <v>3063.1111111111113</v>
      </c>
      <c r="BD14" s="91">
        <f t="shared" si="9"/>
        <v>3063.1111111111113</v>
      </c>
      <c r="BE14" s="91">
        <f t="shared" si="9"/>
        <v>3063.1111111111113</v>
      </c>
      <c r="BF14" s="91">
        <f t="shared" si="9"/>
        <v>3063.1111111111113</v>
      </c>
      <c r="BG14" s="91">
        <f t="shared" si="9"/>
        <v>3063.1111111111113</v>
      </c>
      <c r="BH14" s="91">
        <f t="shared" si="9"/>
        <v>3063.1111111111113</v>
      </c>
      <c r="BI14" s="91">
        <f t="shared" si="9"/>
        <v>3063.1111111111113</v>
      </c>
      <c r="BJ14" s="91">
        <f t="shared" si="9"/>
        <v>3063.1111111111113</v>
      </c>
      <c r="BK14" s="91">
        <f t="shared" si="9"/>
        <v>3063.1111111111113</v>
      </c>
    </row>
    <row r="15" spans="1:63">
      <c r="A15" s="91" t="s">
        <v>849</v>
      </c>
      <c r="B15" s="91" t="str">
        <f>About!B2</f>
        <v>DE</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3.9724330627814143E-5</v>
      </c>
      <c r="H1254" s="107">
        <f>H528/SUMIFS(H$3:H$722,$B$3:$B$722,$B1254)*SUMIFS(Calculations!$E$3:$E$53,Calculations!$A$3:$A$53,$B1254)</f>
        <v>7.6311492418073759E-5</v>
      </c>
      <c r="I1254" s="107">
        <f>I528/SUMIFS(I$3:I$722,$B$3:$B$722,$B1254)*SUMIFS(Calculations!$E$3:$E$53,Calculations!$A$3:$A$53,$B1254)</f>
        <v>4.1371125343996061E-5</v>
      </c>
      <c r="J1254" s="107">
        <f>J528/SUMIFS(J$3:J$722,$B$3:$B$722,$B1254)*SUMIFS(Calculations!$E$3:$E$53,Calculations!$A$3:$A$53,$B1254)</f>
        <v>5.1828945579552918E-6</v>
      </c>
      <c r="K1254" s="107">
        <f>K528/SUMIFS(K$3:K$722,$B$3:$B$722,$B1254)*SUMIFS(Calculations!$E$3:$E$53,Calculations!$A$3:$A$53,$B1254)</f>
        <v>2.6367351311219162E-6</v>
      </c>
      <c r="L1254" s="107">
        <f>L528/SUMIFS(L$3:L$722,$B$3:$B$722,$B1254)*SUMIFS(Calculations!$E$3:$E$53,Calculations!$A$3:$A$53,$B1254)</f>
        <v>0</v>
      </c>
      <c r="M1254" s="107">
        <f>M528/SUMIFS(M$3:M$722,$B$3:$B$722,$B1254)*SUMIFS(Calculations!$E$3:$E$53,Calculations!$A$3:$A$53,$B1254)</f>
        <v>2.6679778229873316E-6</v>
      </c>
      <c r="N1254" s="107">
        <f>N528/SUMIFS(N$3:N$722,$B$3:$B$722,$B1254)*SUMIFS(Calculations!$E$3:$E$53,Calculations!$A$3:$A$53,$B1254)</f>
        <v>5.3050064655514456E-6</v>
      </c>
      <c r="O1254" s="107">
        <f>O528/SUMIFS(O$3:O$722,$B$3:$B$722,$B1254)*SUMIFS(Calculations!$E$3:$E$53,Calculations!$A$3:$A$53,$B1254)</f>
        <v>2.6604857737778792E-6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0.23879413385205253</v>
      </c>
      <c r="G1255" s="107">
        <f>G529/SUMIFS(G$3:G$722,$B$3:$B$722,$B1255)*SUMIFS(Calculations!$E$3:$E$53,Calculations!$A$3:$A$53,$B1255)</f>
        <v>0.21136231343935794</v>
      </c>
      <c r="H1255" s="107">
        <f>H529/SUMIFS(H$3:H$722,$B$3:$B$722,$B1255)*SUMIFS(Calculations!$E$3:$E$53,Calculations!$A$3:$A$53,$B1255)</f>
        <v>0.18609687949047546</v>
      </c>
      <c r="I1255" s="107">
        <f>I529/SUMIFS(I$3:I$722,$B$3:$B$722,$B1255)*SUMIFS(Calculations!$E$3:$E$53,Calculations!$A$3:$A$53,$B1255)</f>
        <v>0.19571341199676284</v>
      </c>
      <c r="J1255" s="107">
        <f>J529/SUMIFS(J$3:J$722,$B$3:$B$722,$B1255)*SUMIFS(Calculations!$E$3:$E$53,Calculations!$A$3:$A$53,$B1255)</f>
        <v>0.20567339029238796</v>
      </c>
      <c r="K1255" s="107">
        <f>K529/SUMIFS(K$3:K$722,$B$3:$B$722,$B1255)*SUMIFS(Calculations!$E$3:$E$53,Calculations!$A$3:$A$53,$B1255)</f>
        <v>0.21106386217892323</v>
      </c>
      <c r="L1255" s="107">
        <f>L529/SUMIFS(L$3:L$722,$B$3:$B$722,$B1255)*SUMIFS(Calculations!$E$3:$E$53,Calculations!$A$3:$A$53,$B1255)</f>
        <v>0.21664609180946495</v>
      </c>
      <c r="M1255" s="107">
        <f>M529/SUMIFS(M$3:M$722,$B$3:$B$722,$B1255)*SUMIFS(Calculations!$E$3:$E$53,Calculations!$A$3:$A$53,$B1255)</f>
        <v>0.21168288485808509</v>
      </c>
      <c r="N1255" s="107">
        <f>N529/SUMIFS(N$3:N$722,$B$3:$B$722,$B1255)*SUMIFS(Calculations!$E$3:$E$53,Calculations!$A$3:$A$53,$B1255)</f>
        <v>0.20677725229360336</v>
      </c>
      <c r="O1255" s="107">
        <f>O529/SUMIFS(O$3:O$722,$B$3:$B$722,$B1255)*SUMIFS(Calculations!$E$3:$E$53,Calculations!$A$3:$A$53,$B1255)</f>
        <v>0.20409370476949243</v>
      </c>
      <c r="P1255" s="107">
        <f>P529/SUMIFS(P$3:P$722,$B$3:$B$722,$B1255)*SUMIFS(Calculations!$E$3:$E$53,Calculations!$A$3:$A$53,$B1255)</f>
        <v>0.20139395655675835</v>
      </c>
      <c r="Q1255" s="107">
        <f>Q529/SUMIFS(Q$3:Q$722,$B$3:$B$722,$B1255)*SUMIFS(Calculations!$E$3:$E$53,Calculations!$A$3:$A$53,$B1255)</f>
        <v>0.20534987475058791</v>
      </c>
      <c r="R1255" s="107">
        <f>R529/SUMIFS(R$3:R$722,$B$3:$B$722,$B1255)*SUMIFS(Calculations!$E$3:$E$53,Calculations!$A$3:$A$53,$B1255)</f>
        <v>0.2093193921468918</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1.0752637594393859E-2</v>
      </c>
      <c r="G1258" s="107">
        <f>G532/SUMIFS(G$3:G$722,$B$3:$B$722,$B1258)*SUMIFS(Calculations!$E$3:$E$53,Calculations!$A$3:$A$53,$B1258)</f>
        <v>1.0737251033901369E-2</v>
      </c>
      <c r="H1258" s="107">
        <f>H532/SUMIFS(H$3:H$722,$B$3:$B$722,$B1258)*SUMIFS(Calculations!$E$3:$E$53,Calculations!$A$3:$A$53,$B1258)</f>
        <v>1.0723079603716457E-2</v>
      </c>
      <c r="I1258" s="107">
        <f>I532/SUMIFS(I$3:I$722,$B$3:$B$722,$B1258)*SUMIFS(Calculations!$E$3:$E$53,Calculations!$A$3:$A$53,$B1258)</f>
        <v>1.0907182347865496E-2</v>
      </c>
      <c r="J1258" s="107">
        <f>J532/SUMIFS(J$3:J$722,$B$3:$B$722,$B1258)*SUMIFS(Calculations!$E$3:$E$53,Calculations!$A$3:$A$53,$B1258)</f>
        <v>1.1097860155556635E-2</v>
      </c>
      <c r="K1258" s="107">
        <f>K532/SUMIFS(K$3:K$722,$B$3:$B$722,$B1258)*SUMIFS(Calculations!$E$3:$E$53,Calculations!$A$3:$A$53,$B1258)</f>
        <v>1.1295968959482993E-2</v>
      </c>
      <c r="L1258" s="107">
        <f>L532/SUMIFS(L$3:L$722,$B$3:$B$722,$B1258)*SUMIFS(Calculations!$E$3:$E$53,Calculations!$A$3:$A$53,$B1258)</f>
        <v>1.1501125179314372E-2</v>
      </c>
      <c r="M1258" s="107">
        <f>M532/SUMIFS(M$3:M$722,$B$3:$B$722,$B1258)*SUMIFS(Calculations!$E$3:$E$53,Calculations!$A$3:$A$53,$B1258)</f>
        <v>1.143402810779221E-2</v>
      </c>
      <c r="N1258" s="107">
        <f>N532/SUMIFS(N$3:N$722,$B$3:$B$722,$B1258)*SUMIFS(Calculations!$E$3:$E$53,Calculations!$A$3:$A$53,$B1258)</f>
        <v>1.1367709378336661E-2</v>
      </c>
      <c r="O1258" s="107">
        <f>O532/SUMIFS(O$3:O$722,$B$3:$B$722,$B1258)*SUMIFS(Calculations!$E$3:$E$53,Calculations!$A$3:$A$53,$B1258)</f>
        <v>1.1401919781962902E-2</v>
      </c>
      <c r="P1258" s="107">
        <f>P532/SUMIFS(P$3:P$722,$B$3:$B$722,$B1258)*SUMIFS(Calculations!$E$3:$E$53,Calculations!$A$3:$A$53,$B1258)</f>
        <v>1.1436336715226441E-2</v>
      </c>
      <c r="Q1258" s="107">
        <f>Q532/SUMIFS(Q$3:Q$722,$B$3:$B$722,$B1258)*SUMIFS(Calculations!$E$3:$E$53,Calculations!$A$3:$A$53,$B1258)</f>
        <v>1.1455960249704274E-2</v>
      </c>
      <c r="R1258" s="107">
        <f>R532/SUMIFS(R$3:R$722,$B$3:$B$722,$B1258)*SUMIFS(Calculations!$E$3:$E$53,Calculations!$A$3:$A$53,$B1258)</f>
        <v>1.147565124372135E-2</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1.8872181260163226E-2</v>
      </c>
      <c r="G1260" s="107">
        <f>G534/SUMIFS(G$3:G$722,$B$3:$B$722,$B1260)*SUMIFS(Calculations!$E$3:$E$53,Calculations!$A$3:$A$53,$B1260)</f>
        <v>2.1405916835295344E-2</v>
      </c>
      <c r="H1260" s="107">
        <f>H534/SUMIFS(H$3:H$722,$B$3:$B$722,$B1260)*SUMIFS(Calculations!$E$3:$E$53,Calculations!$A$3:$A$53,$B1260)</f>
        <v>2.3739554481443294E-2</v>
      </c>
      <c r="I1260" s="107">
        <f>I534/SUMIFS(I$3:I$722,$B$3:$B$722,$B1260)*SUMIFS(Calculations!$E$3:$E$53,Calculations!$A$3:$A$53,$B1260)</f>
        <v>2.9085963234868114E-2</v>
      </c>
      <c r="J1260" s="107">
        <f>J534/SUMIFS(J$3:J$722,$B$3:$B$722,$B1260)*SUMIFS(Calculations!$E$3:$E$53,Calculations!$A$3:$A$53,$B1260)</f>
        <v>3.4623314157233978E-2</v>
      </c>
      <c r="K1260" s="107">
        <f>K534/SUMIFS(K$3:K$722,$B$3:$B$722,$B1260)*SUMIFS(Calculations!$E$3:$E$53,Calculations!$A$3:$A$53,$B1260)</f>
        <v>3.5228387447752946E-2</v>
      </c>
      <c r="L1260" s="107">
        <f>L534/SUMIFS(L$3:L$722,$B$3:$B$722,$B1260)*SUMIFS(Calculations!$E$3:$E$53,Calculations!$A$3:$A$53,$B1260)</f>
        <v>3.5854985289663847E-2</v>
      </c>
      <c r="M1260" s="107">
        <f>M534/SUMIFS(M$3:M$722,$B$3:$B$722,$B1260)*SUMIFS(Calculations!$E$3:$E$53,Calculations!$A$3:$A$53,$B1260)</f>
        <v>5.0096666927515771E-2</v>
      </c>
      <c r="N1260" s="107">
        <f>N534/SUMIFS(N$3:N$722,$B$3:$B$722,$B1260)*SUMIFS(Calculations!$E$3:$E$53,Calculations!$A$3:$A$53,$B1260)</f>
        <v>6.4173141654447291E-2</v>
      </c>
      <c r="O1260" s="107">
        <f>O534/SUMIFS(O$3:O$722,$B$3:$B$722,$B1260)*SUMIFS(Calculations!$E$3:$E$53,Calculations!$A$3:$A$53,$B1260)</f>
        <v>6.4366187485784265E-2</v>
      </c>
      <c r="P1260" s="107">
        <f>P534/SUMIFS(P$3:P$722,$B$3:$B$722,$B1260)*SUMIFS(Calculations!$E$3:$E$53,Calculations!$A$3:$A$53,$B1260)</f>
        <v>6.4560398742877764E-2</v>
      </c>
      <c r="Q1260" s="107">
        <f>Q534/SUMIFS(Q$3:Q$722,$B$3:$B$722,$B1260)*SUMIFS(Calculations!$E$3:$E$53,Calculations!$A$3:$A$53,$B1260)</f>
        <v>6.4671181045775017E-2</v>
      </c>
      <c r="R1260" s="107">
        <f>R534/SUMIFS(R$3:R$722,$B$3:$B$722,$B1260)*SUMIFS(Calculations!$E$3:$E$53,Calculations!$A$3:$A$53,$B1260)</f>
        <v>6.4782344183384688E-2</v>
      </c>
    </row>
    <row r="1261" spans="2:18" ht="15.75" customHeight="1">
      <c r="B1261" s="107" t="s">
        <v>573</v>
      </c>
      <c r="C1261" s="107" t="s">
        <v>449</v>
      </c>
      <c r="D1261" s="107" t="s">
        <v>645</v>
      </c>
      <c r="E1261" s="107" t="str">
        <f t="shared" si="308"/>
        <v>natural gas nonpeaker</v>
      </c>
      <c r="F1261" s="107">
        <f>F535/SUMIFS(F$3:F$722,$B$3:$B$722,$B1261)*SUMIFS(Calculations!$E$3:$E$53,Calculations!$A$3:$A$53,$B1261)</f>
        <v>0.45714368658337434</v>
      </c>
      <c r="G1261" s="107">
        <f>G535/SUMIFS(G$3:G$722,$B$3:$B$722,$B1261)*SUMIFS(Calculations!$E$3:$E$53,Calculations!$A$3:$A$53,$B1261)</f>
        <v>0.50695086076507068</v>
      </c>
      <c r="H1261" s="107">
        <f>H535/SUMIFS(H$3:H$722,$B$3:$B$722,$B1261)*SUMIFS(Calculations!$E$3:$E$53,Calculations!$A$3:$A$53,$B1261)</f>
        <v>0.55282458881287377</v>
      </c>
      <c r="I1261" s="107">
        <f>I535/SUMIFS(I$3:I$722,$B$3:$B$722,$B1261)*SUMIFS(Calculations!$E$3:$E$53,Calculations!$A$3:$A$53,$B1261)</f>
        <v>0.56327671018015513</v>
      </c>
      <c r="J1261" s="107">
        <f>J535/SUMIFS(J$3:J$722,$B$3:$B$722,$B1261)*SUMIFS(Calculations!$E$3:$E$53,Calculations!$A$3:$A$53,$B1261)</f>
        <v>0.57410211963967694</v>
      </c>
      <c r="K1261" s="107">
        <f>K535/SUMIFS(K$3:K$722,$B$3:$B$722,$B1261)*SUMIFS(Calculations!$E$3:$E$53,Calculations!$A$3:$A$53,$B1261)</f>
        <v>0.56417008658782697</v>
      </c>
      <c r="L1261" s="107">
        <f>L535/SUMIFS(L$3:L$722,$B$3:$B$722,$B1261)*SUMIFS(Calculations!$E$3:$E$53,Calculations!$A$3:$A$53,$B1261)</f>
        <v>0.55388473674080396</v>
      </c>
      <c r="M1261" s="107">
        <f>M535/SUMIFS(M$3:M$722,$B$3:$B$722,$B1261)*SUMIFS(Calculations!$E$3:$E$53,Calculations!$A$3:$A$53,$B1261)</f>
        <v>0.54485531392884812</v>
      </c>
      <c r="N1261" s="107">
        <f>N535/SUMIFS(N$3:N$722,$B$3:$B$722,$B1261)*SUMIFS(Calculations!$E$3:$E$53,Calculations!$A$3:$A$53,$B1261)</f>
        <v>0.53593063457964429</v>
      </c>
      <c r="O1261" s="107">
        <f>O535/SUMIFS(O$3:O$722,$B$3:$B$722,$B1261)*SUMIFS(Calculations!$E$3:$E$53,Calculations!$A$3:$A$53,$B1261)</f>
        <v>0.53677203520977013</v>
      </c>
      <c r="P1261" s="107">
        <f>P535/SUMIFS(P$3:P$722,$B$3:$B$722,$B1261)*SUMIFS(Calculations!$E$3:$E$53,Calculations!$A$3:$A$53,$B1261)</f>
        <v>0.53761851541068562</v>
      </c>
      <c r="Q1261" s="107">
        <f>Q535/SUMIFS(Q$3:Q$722,$B$3:$B$722,$B1261)*SUMIFS(Calculations!$E$3:$E$53,Calculations!$A$3:$A$53,$B1261)</f>
        <v>0.53188828447481395</v>
      </c>
      <c r="R1261" s="107">
        <f>R535/SUMIFS(R$3:R$722,$B$3:$B$722,$B1261)*SUMIFS(Calculations!$E$3:$E$53,Calculations!$A$3:$A$53,$B1261)</f>
        <v>0.52613835480734494</v>
      </c>
    </row>
    <row r="1262" spans="2:18" ht="15.75" customHeight="1">
      <c r="B1262" s="107" t="s">
        <v>573</v>
      </c>
      <c r="C1262" s="107" t="s">
        <v>449</v>
      </c>
      <c r="D1262" s="107" t="s">
        <v>646</v>
      </c>
      <c r="E1262" s="107" t="str">
        <f t="shared" si="308"/>
        <v>natural gas peaker</v>
      </c>
      <c r="F1262" s="107">
        <f>F536/SUMIFS(F$3:F$722,$B$3:$B$722,$B1262)*SUMIFS(Calculations!$E$3:$E$53,Calculations!$A$3:$A$53,$B1262)</f>
        <v>2.5057490931375149E-3</v>
      </c>
      <c r="G1262" s="107">
        <f>G536/SUMIFS(G$3:G$722,$B$3:$B$722,$B1262)*SUMIFS(Calculations!$E$3:$E$53,Calculations!$A$3:$A$53,$B1262)</f>
        <v>1.9731941660586136E-3</v>
      </c>
      <c r="H1262" s="107">
        <f>H536/SUMIFS(H$3:H$722,$B$3:$B$722,$B1262)*SUMIFS(Calculations!$E$3:$E$53,Calculations!$A$3:$A$53,$B1262)</f>
        <v>1.4826969576401299E-3</v>
      </c>
      <c r="I1262" s="107">
        <f>I536/SUMIFS(I$3:I$722,$B$3:$B$722,$B1262)*SUMIFS(Calculations!$E$3:$E$53,Calculations!$A$3:$A$53,$B1262)</f>
        <v>1.4744141220108518E-3</v>
      </c>
      <c r="J1262" s="107">
        <f>J536/SUMIFS(J$3:J$722,$B$3:$B$722,$B1262)*SUMIFS(Calculations!$E$3:$E$53,Calculations!$A$3:$A$53,$B1262)</f>
        <v>1.4658354723738954E-3</v>
      </c>
      <c r="K1262" s="107">
        <f>K536/SUMIFS(K$3:K$722,$B$3:$B$722,$B1262)*SUMIFS(Calculations!$E$3:$E$53,Calculations!$A$3:$A$53,$B1262)</f>
        <v>1.4914522544243042E-3</v>
      </c>
      <c r="L1262" s="107">
        <f>L536/SUMIFS(L$3:L$722,$B$3:$B$722,$B1262)*SUMIFS(Calculations!$E$3:$E$53,Calculations!$A$3:$A$53,$B1262)</f>
        <v>1.5179803140841861E-3</v>
      </c>
      <c r="M1262" s="107">
        <f>M536/SUMIFS(M$3:M$722,$B$3:$B$722,$B1262)*SUMIFS(Calculations!$E$3:$E$53,Calculations!$A$3:$A$53,$B1262)</f>
        <v>1.499342824612107E-3</v>
      </c>
      <c r="N1262" s="107">
        <f>N536/SUMIFS(N$3:N$722,$B$3:$B$722,$B1262)*SUMIFS(Calculations!$E$3:$E$53,Calculations!$A$3:$A$53,$B1262)</f>
        <v>1.4809215344724735E-3</v>
      </c>
      <c r="O1262" s="107">
        <f>O536/SUMIFS(O$3:O$722,$B$3:$B$722,$B1262)*SUMIFS(Calculations!$E$3:$E$53,Calculations!$A$3:$A$53,$B1262)</f>
        <v>1.4853782743262953E-3</v>
      </c>
      <c r="P1262" s="107">
        <f>P536/SUMIFS(P$3:P$722,$B$3:$B$722,$B1262)*SUMIFS(Calculations!$E$3:$E$53,Calculations!$A$3:$A$53,$B1262)</f>
        <v>1.4898619197049857E-3</v>
      </c>
      <c r="Q1262" s="107">
        <f>Q536/SUMIFS(Q$3:Q$722,$B$3:$B$722,$B1262)*SUMIFS(Calculations!$E$3:$E$53,Calculations!$A$3:$A$53,$B1262)</f>
        <v>1.4924183639123006E-3</v>
      </c>
      <c r="R1262" s="107">
        <f>R536/SUMIFS(R$3:R$722,$B$3:$B$722,$B1262)*SUMIFS(Calculations!$E$3:$E$53,Calculations!$A$3:$A$53,$B1262)</f>
        <v>1.4949835963707083E-3</v>
      </c>
    </row>
    <row r="1263" spans="2:18" ht="15.75" customHeight="1">
      <c r="B1263" s="107" t="s">
        <v>573</v>
      </c>
      <c r="C1263" s="107" t="s">
        <v>449</v>
      </c>
      <c r="D1263" s="107" t="s">
        <v>647</v>
      </c>
      <c r="E1263" s="107" t="str">
        <f t="shared" si="308"/>
        <v>nuclear</v>
      </c>
      <c r="F1263" s="107">
        <f>F537/SUMIFS(F$3:F$722,$B$3:$B$722,$B1263)*SUMIFS(Calculations!$E$3:$E$53,Calculations!$A$3:$A$53,$B1263)</f>
        <v>0.26131645378304319</v>
      </c>
      <c r="G1263" s="107">
        <f>G537/SUMIFS(G$3:G$722,$B$3:$B$722,$B1263)*SUMIFS(Calculations!$E$3:$E$53,Calculations!$A$3:$A$53,$B1263)</f>
        <v>0.23688299613711328</v>
      </c>
      <c r="H1263" s="107">
        <f>H537/SUMIFS(H$3:H$722,$B$3:$B$722,$B1263)*SUMIFS(Calculations!$E$3:$E$53,Calculations!$A$3:$A$53,$B1263)</f>
        <v>0.21437913379736198</v>
      </c>
      <c r="I1263" s="107">
        <f>I537/SUMIFS(I$3:I$722,$B$3:$B$722,$B1263)*SUMIFS(Calculations!$E$3:$E$53,Calculations!$A$3:$A$53,$B1263)</f>
        <v>0.18800495561898692</v>
      </c>
      <c r="J1263" s="107">
        <f>J537/SUMIFS(J$3:J$722,$B$3:$B$722,$B1263)*SUMIFS(Calculations!$E$3:$E$53,Calculations!$A$3:$A$53,$B1263)</f>
        <v>0.16068884744279963</v>
      </c>
      <c r="K1263" s="107">
        <f>K537/SUMIFS(K$3:K$722,$B$3:$B$722,$B1263)*SUMIFS(Calculations!$E$3:$E$53,Calculations!$A$3:$A$53,$B1263)</f>
        <v>0.16349702834744598</v>
      </c>
      <c r="L1263" s="107">
        <f>L537/SUMIFS(L$3:L$722,$B$3:$B$722,$B1263)*SUMIFS(Calculations!$E$3:$E$53,Calculations!$A$3:$A$53,$B1263)</f>
        <v>0.16640510596732833</v>
      </c>
      <c r="M1263" s="107">
        <f>M537/SUMIFS(M$3:M$722,$B$3:$B$722,$B1263)*SUMIFS(Calculations!$E$3:$E$53,Calculations!$A$3:$A$53,$B1263)</f>
        <v>0.16543430570886106</v>
      </c>
      <c r="N1263" s="107">
        <f>N537/SUMIFS(N$3:N$722,$B$3:$B$722,$B1263)*SUMIFS(Calculations!$E$3:$E$53,Calculations!$A$3:$A$53,$B1263)</f>
        <v>0.16447476696542421</v>
      </c>
      <c r="O1263" s="107">
        <f>O537/SUMIFS(O$3:O$722,$B$3:$B$722,$B1263)*SUMIFS(Calculations!$E$3:$E$53,Calculations!$A$3:$A$53,$B1263)</f>
        <v>0.16496974339180454</v>
      </c>
      <c r="P1263" s="107">
        <f>P537/SUMIFS(P$3:P$722,$B$3:$B$722,$B1263)*SUMIFS(Calculations!$E$3:$E$53,Calculations!$A$3:$A$53,$B1263)</f>
        <v>0.16546770801156976</v>
      </c>
      <c r="Q1263" s="107">
        <f>Q537/SUMIFS(Q$3:Q$722,$B$3:$B$722,$B1263)*SUMIFS(Calculations!$E$3:$E$53,Calculations!$A$3:$A$53,$B1263)</f>
        <v>0.16575163295659259</v>
      </c>
      <c r="R1263" s="107">
        <f>R537/SUMIFS(R$3:R$722,$B$3:$B$722,$B1263)*SUMIFS(Calculations!$E$3:$E$53,Calculations!$A$3:$A$53,$B1263)</f>
        <v>0.16603653394627202</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8.0307656604386192E-3</v>
      </c>
      <c r="G1265" s="107">
        <f>G539/SUMIFS(G$3:G$722,$B$3:$B$722,$B1265)*SUMIFS(Calculations!$E$3:$E$53,Calculations!$A$3:$A$53,$B1265)</f>
        <v>7.6426990848691666E-3</v>
      </c>
      <c r="H1265" s="107">
        <f>H539/SUMIFS(H$3:H$722,$B$3:$B$722,$B1265)*SUMIFS(Calculations!$E$3:$E$53,Calculations!$A$3:$A$53,$B1265)</f>
        <v>7.2852794792683017E-3</v>
      </c>
      <c r="I1265" s="107">
        <f>I539/SUMIFS(I$3:I$722,$B$3:$B$722,$B1265)*SUMIFS(Calculations!$E$3:$E$53,Calculations!$A$3:$A$53,$B1265)</f>
        <v>7.469701091363393E-3</v>
      </c>
      <c r="J1265" s="107">
        <f>J539/SUMIFS(J$3:J$722,$B$3:$B$722,$B1265)*SUMIFS(Calculations!$E$3:$E$53,Calculations!$A$3:$A$53,$B1265)</f>
        <v>7.660709155081824E-3</v>
      </c>
      <c r="K1265" s="107">
        <f>K539/SUMIFS(K$3:K$722,$B$3:$B$722,$B1265)*SUMIFS(Calculations!$E$3:$E$53,Calculations!$A$3:$A$53,$B1265)</f>
        <v>7.7945868790664213E-3</v>
      </c>
      <c r="L1265" s="107">
        <f>L539/SUMIFS(L$3:L$722,$B$3:$B$722,$B1265)*SUMIFS(Calculations!$E$3:$E$53,Calculations!$A$3:$A$53,$B1265)</f>
        <v>7.9332270971080102E-3</v>
      </c>
      <c r="M1265" s="107">
        <f>M539/SUMIFS(M$3:M$722,$B$3:$B$722,$B1265)*SUMIFS(Calculations!$E$3:$E$53,Calculations!$A$3:$A$53,$B1265)</f>
        <v>7.8869449901282866E-3</v>
      </c>
      <c r="N1265" s="107">
        <f>N539/SUMIFS(N$3:N$722,$B$3:$B$722,$B1265)*SUMIFS(Calculations!$E$3:$E$53,Calculations!$A$3:$A$53,$B1265)</f>
        <v>7.8411997666514733E-3</v>
      </c>
      <c r="O1265" s="107">
        <f>O539/SUMIFS(O$3:O$722,$B$3:$B$722,$B1265)*SUMIFS(Calculations!$E$3:$E$53,Calculations!$A$3:$A$53,$B1265)</f>
        <v>7.8580546271172173E-3</v>
      </c>
      <c r="P1265" s="107">
        <f>P539/SUMIFS(P$3:P$722,$B$3:$B$722,$B1265)*SUMIFS(Calculations!$E$3:$E$53,Calculations!$A$3:$A$53,$B1265)</f>
        <v>7.8750112410804242E-3</v>
      </c>
      <c r="Q1265" s="107">
        <f>Q539/SUMIFS(Q$3:Q$722,$B$3:$B$722,$B1265)*SUMIFS(Calculations!$E$3:$E$53,Calculations!$A$3:$A$53,$B1265)</f>
        <v>7.9236860389550242E-3</v>
      </c>
      <c r="R1265" s="107">
        <f>R539/SUMIFS(R$3:R$722,$B$3:$B$722,$B1265)*SUMIFS(Calculations!$E$3:$E$53,Calculations!$A$3:$A$53,$B1265)</f>
        <v>7.9725281654747741E-3</v>
      </c>
    </row>
    <row r="1266" spans="2:18" ht="15.75" customHeight="1">
      <c r="B1266" s="107" t="s">
        <v>573</v>
      </c>
      <c r="C1266" s="107" t="s">
        <v>449</v>
      </c>
      <c r="D1266" s="107" t="s">
        <v>650</v>
      </c>
      <c r="E1266" s="107" t="str">
        <f t="shared" si="308"/>
        <v>solar PV</v>
      </c>
      <c r="F1266" s="107">
        <f>F540/SUMIFS(F$3:F$722,$B$3:$B$722,$B1266)*SUMIFS(Calculations!$E$3:$E$53,Calculations!$A$3:$A$53,$B1266)</f>
        <v>2.2277939999713128E-3</v>
      </c>
      <c r="G1266" s="107">
        <f>G540/SUMIFS(G$3:G$722,$B$3:$B$722,$B1266)*SUMIFS(Calculations!$E$3:$E$53,Calculations!$A$3:$A$53,$B1266)</f>
        <v>2.6631022900949694E-3</v>
      </c>
      <c r="H1266" s="107">
        <f>H540/SUMIFS(H$3:H$722,$B$3:$B$722,$B1266)*SUMIFS(Calculations!$E$3:$E$53,Calculations!$A$3:$A$53,$B1266)</f>
        <v>3.0640327674041055E-3</v>
      </c>
      <c r="I1266" s="107">
        <f>I540/SUMIFS(I$3:I$722,$B$3:$B$722,$B1266)*SUMIFS(Calculations!$E$3:$E$53,Calculations!$A$3:$A$53,$B1266)</f>
        <v>3.6920816728518964E-3</v>
      </c>
      <c r="J1266" s="107">
        <f>J540/SUMIFS(J$3:J$722,$B$3:$B$722,$B1266)*SUMIFS(Calculations!$E$3:$E$53,Calculations!$A$3:$A$53,$B1266)</f>
        <v>4.3425607787834098E-3</v>
      </c>
      <c r="K1266" s="107">
        <f>K540/SUMIFS(K$3:K$722,$B$3:$B$722,$B1266)*SUMIFS(Calculations!$E$3:$E$53,Calculations!$A$3:$A$53,$B1266)</f>
        <v>5.1115930567800488E-3</v>
      </c>
      <c r="L1266" s="107">
        <f>L540/SUMIFS(L$3:L$722,$B$3:$B$722,$B1266)*SUMIFS(Calculations!$E$3:$E$53,Calculations!$A$3:$A$53,$B1266)</f>
        <v>5.9079824748937138E-3</v>
      </c>
      <c r="M1266" s="107">
        <f>M540/SUMIFS(M$3:M$722,$B$3:$B$722,$B1266)*SUMIFS(Calculations!$E$3:$E$53,Calculations!$A$3:$A$53,$B1266)</f>
        <v>6.762844990281308E-3</v>
      </c>
      <c r="N1266" s="107">
        <f>N540/SUMIFS(N$3:N$722,$B$3:$B$722,$B1266)*SUMIFS(Calculations!$E$3:$E$53,Calculations!$A$3:$A$53,$B1266)</f>
        <v>7.6077908961686988E-3</v>
      </c>
      <c r="O1266" s="107">
        <f>O540/SUMIFS(O$3:O$722,$B$3:$B$722,$B1266)*SUMIFS(Calculations!$E$3:$E$53,Calculations!$A$3:$A$53,$B1266)</f>
        <v>8.7097186007405614E-3</v>
      </c>
      <c r="P1266" s="107">
        <f>P540/SUMIFS(P$3:P$722,$B$3:$B$722,$B1266)*SUMIFS(Calculations!$E$3:$E$53,Calculations!$A$3:$A$53,$B1266)</f>
        <v>9.8182986889451315E-3</v>
      </c>
      <c r="Q1266" s="107">
        <f>Q540/SUMIFS(Q$3:Q$722,$B$3:$B$722,$B1266)*SUMIFS(Calculations!$E$3:$E$53,Calculations!$A$3:$A$53,$B1266)</f>
        <v>1.1128163646320169E-2</v>
      </c>
      <c r="R1266" s="107">
        <f>R540/SUMIFS(R$3:R$722,$B$3:$B$722,$B1266)*SUMIFS(Calculations!$E$3:$E$53,Calculations!$A$3:$A$53,$B1266)</f>
        <v>1.2442531507419847E-2</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3.5659817342524358E-4</v>
      </c>
      <c r="G1268" s="107">
        <f>G542/SUMIFS(G$3:G$722,$B$3:$B$722,$B1268)*SUMIFS(Calculations!$E$3:$E$53,Calculations!$A$3:$A$53,$B1268)</f>
        <v>3.419419176109376E-4</v>
      </c>
      <c r="H1268" s="107">
        <f>H542/SUMIFS(H$3:H$722,$B$3:$B$722,$B1268)*SUMIFS(Calculations!$E$3:$E$53,Calculations!$A$3:$A$53,$B1268)</f>
        <v>3.2844311739850567E-4</v>
      </c>
      <c r="I1268" s="107">
        <f>I542/SUMIFS(I$3:I$722,$B$3:$B$722,$B1268)*SUMIFS(Calculations!$E$3:$E$53,Calculations!$A$3:$A$53,$B1268)</f>
        <v>3.342086097914328E-4</v>
      </c>
      <c r="J1268" s="107">
        <f>J542/SUMIFS(J$3:J$722,$B$3:$B$722,$B1268)*SUMIFS(Calculations!$E$3:$E$53,Calculations!$A$3:$A$53,$B1268)</f>
        <v>3.4018001154768955E-4</v>
      </c>
      <c r="K1268" s="107">
        <f>K542/SUMIFS(K$3:K$722,$B$3:$B$722,$B1268)*SUMIFS(Calculations!$E$3:$E$53,Calculations!$A$3:$A$53,$B1268)</f>
        <v>3.4439755316597118E-4</v>
      </c>
      <c r="L1268" s="107">
        <f>L542/SUMIFS(L$3:L$722,$B$3:$B$722,$B1268)*SUMIFS(Calculations!$E$3:$E$53,Calculations!$A$3:$A$53,$B1268)</f>
        <v>3.4876512733854451E-4</v>
      </c>
      <c r="M1268" s="107">
        <f>M542/SUMIFS(M$3:M$722,$B$3:$B$722,$B1268)*SUMIFS(Calculations!$E$3:$E$53,Calculations!$A$3:$A$53,$B1268)</f>
        <v>3.4499968605285501E-4</v>
      </c>
      <c r="N1268" s="107">
        <f>N542/SUMIFS(N$3:N$722,$B$3:$B$722,$B1268)*SUMIFS(Calculations!$E$3:$E$53,Calculations!$A$3:$A$53,$B1268)</f>
        <v>3.4127792478606226E-4</v>
      </c>
      <c r="O1268" s="107">
        <f>O542/SUMIFS(O$3:O$722,$B$3:$B$722,$B1268)*SUMIFS(Calculations!$E$3:$E$53,Calculations!$A$3:$A$53,$B1268)</f>
        <v>3.405973732280517E-4</v>
      </c>
      <c r="P1268" s="107">
        <f>P542/SUMIFS(P$3:P$722,$B$3:$B$722,$B1268)*SUMIFS(Calculations!$E$3:$E$53,Calculations!$A$3:$A$53,$B1268)</f>
        <v>3.3991271315182627E-4</v>
      </c>
      <c r="Q1268" s="107">
        <f>Q542/SUMIFS(Q$3:Q$722,$B$3:$B$722,$B1268)*SUMIFS(Calculations!$E$3:$E$53,Calculations!$A$3:$A$53,$B1268)</f>
        <v>3.3879847333887912E-4</v>
      </c>
      <c r="R1268" s="107">
        <f>R542/SUMIFS(R$3:R$722,$B$3:$B$722,$B1268)*SUMIFS(Calculations!$E$3:$E$53,Calculations!$A$3:$A$53,$B1268)</f>
        <v>3.3768040311992295E-4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v>
      </c>
      <c r="H1449" s="95">
        <f t="shared" si="312"/>
        <v>1</v>
      </c>
      <c r="I1449" s="95">
        <f t="shared" si="312"/>
        <v>0.99999999999999989</v>
      </c>
      <c r="J1449" s="95">
        <f t="shared" si="312"/>
        <v>0.99999999999999989</v>
      </c>
      <c r="K1449" s="95">
        <f t="shared" si="312"/>
        <v>0.99999999999999978</v>
      </c>
      <c r="L1449" s="95">
        <f t="shared" si="312"/>
        <v>0.99999999999999989</v>
      </c>
      <c r="M1449" s="95">
        <f t="shared" si="312"/>
        <v>0.99999999999999989</v>
      </c>
      <c r="N1449" s="95">
        <f t="shared" si="312"/>
        <v>1</v>
      </c>
      <c r="O1449" s="95">
        <f t="shared" si="312"/>
        <v>1</v>
      </c>
      <c r="P1449" s="95">
        <f t="shared" si="312"/>
        <v>1.0000000000000004</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DE</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2749.8180000000002</v>
      </c>
      <c r="R23" s="91">
        <f t="shared" si="2"/>
        <v>0.34472303799565956</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4250.1928120000002</v>
      </c>
      <c r="R33" s="91">
        <f t="shared" si="2"/>
        <v>0.53281321826388339</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976.87990000000002</v>
      </c>
      <c r="R41" s="91">
        <f t="shared" si="2"/>
        <v>0.12246374374045704</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7976.8907120000003</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f t="shared" si="10"/>
        <v>976.87990000000002</v>
      </c>
      <c r="M294" s="91" t="str">
        <f t="shared" si="11"/>
        <v>PA</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f t="shared" si="10"/>
        <v>2749.8180000000002</v>
      </c>
      <c r="M298" s="91" t="str">
        <f t="shared" si="11"/>
        <v>MD</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f t="shared" si="10"/>
        <v>4250.1928120000002</v>
      </c>
      <c r="M299" s="91" t="str">
        <f t="shared" si="11"/>
        <v>NJ</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7976.8907120000003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6" t="s">
        <v>678</v>
      </c>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207"/>
      <c r="AB146" s="207"/>
      <c r="AC146" s="207"/>
      <c r="AD146" s="207"/>
      <c r="AE146" s="207"/>
      <c r="AF146" s="207"/>
      <c r="AG146" s="207"/>
      <c r="AH146" s="207"/>
      <c r="AI146" s="207"/>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0.34472303799565956</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0.53281321826388339</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0.12246374374045704</v>
      </c>
      <c r="D41" s="91">
        <f t="shared" si="0"/>
        <v>0.12246374374045704</v>
      </c>
      <c r="E41" s="91">
        <f t="shared" si="1"/>
        <v>1</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0.12246374374045704</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0.21136231343935794</v>
      </c>
      <c r="C60" s="91">
        <f>SUMIFS('ReEDs Generation Data'!H$729:H$1448,'ReEDs Generation Data'!$E$729:$E$1448,Calculations!$A60)</f>
        <v>0.18609687949047546</v>
      </c>
      <c r="D60" s="91">
        <f>SUMIFS('ReEDs Generation Data'!I$729:I$1448,'ReEDs Generation Data'!$E$729:$E$1448,Calculations!$A60)</f>
        <v>0.19571341199676284</v>
      </c>
      <c r="E60" s="91">
        <f>SUMIFS('ReEDs Generation Data'!J$729:J$1448,'ReEDs Generation Data'!$E$729:$E$1448,Calculations!$A60)</f>
        <v>0.20567339029238796</v>
      </c>
      <c r="F60" s="91">
        <f>SUMIFS('ReEDs Generation Data'!K$729:K$1448,'ReEDs Generation Data'!$E$729:$E$1448,Calculations!$A60)</f>
        <v>0.21106386217892323</v>
      </c>
      <c r="G60" s="91">
        <f>SUMIFS('ReEDs Generation Data'!L$729:L$1448,'ReEDs Generation Data'!$E$729:$E$1448,Calculations!$A60)</f>
        <v>0.21664609180946495</v>
      </c>
      <c r="H60" s="91">
        <f>SUMIFS('ReEDs Generation Data'!M$729:M$1448,'ReEDs Generation Data'!$E$729:$E$1448,Calculations!$A60)</f>
        <v>0.21168288485808509</v>
      </c>
      <c r="I60" s="91">
        <f>SUMIFS('ReEDs Generation Data'!N$729:N$1448,'ReEDs Generation Data'!$E$729:$E$1448,Calculations!$A60)</f>
        <v>0.20677725229360336</v>
      </c>
      <c r="J60" s="91">
        <f>SUMIFS('ReEDs Generation Data'!O$729:O$1448,'ReEDs Generation Data'!$E$729:$E$1448,Calculations!$A60)</f>
        <v>0.20409370476949243</v>
      </c>
      <c r="K60" s="91">
        <f>SUMIFS('ReEDs Generation Data'!P$729:P$1448,'ReEDs Generation Data'!$E$729:$E$1448,Calculations!$A60)</f>
        <v>0.20139395655675835</v>
      </c>
      <c r="L60" s="91">
        <f>SUMIFS('ReEDs Generation Data'!Q$729:Q$1448,'ReEDs Generation Data'!$E$729:$E$1448,Calculations!$A60)</f>
        <v>0.20534987475058791</v>
      </c>
      <c r="M60" s="91">
        <f>SUMIFS('ReEDs Generation Data'!R$729:R$1448,'ReEDs Generation Data'!$E$729:$E$1448,Calculations!$A60)</f>
        <v>0.2093193921468918</v>
      </c>
    </row>
    <row r="61" spans="1:33" ht="15.75" customHeight="1">
      <c r="A61" s="111" t="s">
        <v>634</v>
      </c>
      <c r="B61" s="91">
        <f>SUMIFS('ReEDs Generation Data'!G$729:G$1448,'ReEDs Generation Data'!$E$729:$E$1448,Calculations!$A61)</f>
        <v>0.50695086076507068</v>
      </c>
      <c r="C61" s="91">
        <f>SUMIFS('ReEDs Generation Data'!H$729:H$1448,'ReEDs Generation Data'!$E$729:$E$1448,Calculations!$A61)</f>
        <v>0.55282458881287377</v>
      </c>
      <c r="D61" s="91">
        <f>SUMIFS('ReEDs Generation Data'!I$729:I$1448,'ReEDs Generation Data'!$E$729:$E$1448,Calculations!$A61)</f>
        <v>0.56327671018015513</v>
      </c>
      <c r="E61" s="91">
        <f>SUMIFS('ReEDs Generation Data'!J$729:J$1448,'ReEDs Generation Data'!$E$729:$E$1448,Calculations!$A61)</f>
        <v>0.57410211963967694</v>
      </c>
      <c r="F61" s="91">
        <f>SUMIFS('ReEDs Generation Data'!K$729:K$1448,'ReEDs Generation Data'!$E$729:$E$1448,Calculations!$A61)</f>
        <v>0.56417008658782697</v>
      </c>
      <c r="G61" s="91">
        <f>SUMIFS('ReEDs Generation Data'!L$729:L$1448,'ReEDs Generation Data'!$E$729:$E$1448,Calculations!$A61)</f>
        <v>0.55388473674080396</v>
      </c>
      <c r="H61" s="91">
        <f>SUMIFS('ReEDs Generation Data'!M$729:M$1448,'ReEDs Generation Data'!$E$729:$E$1448,Calculations!$A61)</f>
        <v>0.54485531392884812</v>
      </c>
      <c r="I61" s="91">
        <f>SUMIFS('ReEDs Generation Data'!N$729:N$1448,'ReEDs Generation Data'!$E$729:$E$1448,Calculations!$A61)</f>
        <v>0.53593063457964429</v>
      </c>
      <c r="J61" s="91">
        <f>SUMIFS('ReEDs Generation Data'!O$729:O$1448,'ReEDs Generation Data'!$E$729:$E$1448,Calculations!$A61)</f>
        <v>0.53677203520977013</v>
      </c>
      <c r="K61" s="91">
        <f>SUMIFS('ReEDs Generation Data'!P$729:P$1448,'ReEDs Generation Data'!$E$729:$E$1448,Calculations!$A61)</f>
        <v>0.53761851541068562</v>
      </c>
      <c r="L61" s="91">
        <f>SUMIFS('ReEDs Generation Data'!Q$729:Q$1448,'ReEDs Generation Data'!$E$729:$E$1448,Calculations!$A61)</f>
        <v>0.53188828447481395</v>
      </c>
      <c r="M61" s="91">
        <f>SUMIFS('ReEDs Generation Data'!R$729:R$1448,'ReEDs Generation Data'!$E$729:$E$1448,Calculations!$A61)</f>
        <v>0.52613835480734494</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0.23688299613711328</v>
      </c>
      <c r="C62" s="91">
        <f>SUMIFS('ReEDs Generation Data'!H$729:H$1448,'ReEDs Generation Data'!$E$729:$E$1448,Calculations!$A62)</f>
        <v>0.21437913379736198</v>
      </c>
      <c r="D62" s="91">
        <f>SUMIFS('ReEDs Generation Data'!I$729:I$1448,'ReEDs Generation Data'!$E$729:$E$1448,Calculations!$A62)</f>
        <v>0.18800495561898692</v>
      </c>
      <c r="E62" s="91">
        <f>SUMIFS('ReEDs Generation Data'!J$729:J$1448,'ReEDs Generation Data'!$E$729:$E$1448,Calculations!$A62)</f>
        <v>0.16068884744279963</v>
      </c>
      <c r="F62" s="91">
        <f>SUMIFS('ReEDs Generation Data'!K$729:K$1448,'ReEDs Generation Data'!$E$729:$E$1448,Calculations!$A62)</f>
        <v>0.16349702834744598</v>
      </c>
      <c r="G62" s="91">
        <f>SUMIFS('ReEDs Generation Data'!L$729:L$1448,'ReEDs Generation Data'!$E$729:$E$1448,Calculations!$A62)</f>
        <v>0.16640510596732833</v>
      </c>
      <c r="H62" s="91">
        <f>SUMIFS('ReEDs Generation Data'!M$729:M$1448,'ReEDs Generation Data'!$E$729:$E$1448,Calculations!$A62)</f>
        <v>0.16543430570886106</v>
      </c>
      <c r="I62" s="91">
        <f>SUMIFS('ReEDs Generation Data'!N$729:N$1448,'ReEDs Generation Data'!$E$729:$E$1448,Calculations!$A62)</f>
        <v>0.16447476696542421</v>
      </c>
      <c r="J62" s="91">
        <f>SUMIFS('ReEDs Generation Data'!O$729:O$1448,'ReEDs Generation Data'!$E$729:$E$1448,Calculations!$A62)</f>
        <v>0.16496974339180454</v>
      </c>
      <c r="K62" s="91">
        <f>SUMIFS('ReEDs Generation Data'!P$729:P$1448,'ReEDs Generation Data'!$E$729:$E$1448,Calculations!$A62)</f>
        <v>0.16546770801156976</v>
      </c>
      <c r="L62" s="91">
        <f>SUMIFS('ReEDs Generation Data'!Q$729:Q$1448,'ReEDs Generation Data'!$E$729:$E$1448,Calculations!$A62)</f>
        <v>0.16575163295659259</v>
      </c>
      <c r="M62" s="91">
        <f>SUMIFS('ReEDs Generation Data'!R$729:R$1448,'ReEDs Generation Data'!$E$729:$E$1448,Calculations!$A62)</f>
        <v>0.16603653394627202</v>
      </c>
    </row>
    <row r="63" spans="1:33" ht="15.75" customHeight="1">
      <c r="A63" s="111" t="s">
        <v>101</v>
      </c>
      <c r="B63" s="91">
        <f>SUMIFS('ReEDs Generation Data'!G$729:G$1448,'ReEDs Generation Data'!$E$729:$E$1448,Calculations!$A63)</f>
        <v>1.0737251033901369E-2</v>
      </c>
      <c r="C63" s="91">
        <f>SUMIFS('ReEDs Generation Data'!H$729:H$1448,'ReEDs Generation Data'!$E$729:$E$1448,Calculations!$A63)</f>
        <v>1.0723079603716457E-2</v>
      </c>
      <c r="D63" s="91">
        <f>SUMIFS('ReEDs Generation Data'!I$729:I$1448,'ReEDs Generation Data'!$E$729:$E$1448,Calculations!$A63)</f>
        <v>1.0907182347865496E-2</v>
      </c>
      <c r="E63" s="91">
        <f>SUMIFS('ReEDs Generation Data'!J$729:J$1448,'ReEDs Generation Data'!$E$729:$E$1448,Calculations!$A63)</f>
        <v>1.1097860155556635E-2</v>
      </c>
      <c r="F63" s="91">
        <f>SUMIFS('ReEDs Generation Data'!K$729:K$1448,'ReEDs Generation Data'!$E$729:$E$1448,Calculations!$A63)</f>
        <v>1.1295968959482993E-2</v>
      </c>
      <c r="G63" s="91">
        <f>SUMIFS('ReEDs Generation Data'!L$729:L$1448,'ReEDs Generation Data'!$E$729:$E$1448,Calculations!$A63)</f>
        <v>1.1501125179314372E-2</v>
      </c>
      <c r="H63" s="91">
        <f>SUMIFS('ReEDs Generation Data'!M$729:M$1448,'ReEDs Generation Data'!$E$729:$E$1448,Calculations!$A63)</f>
        <v>1.143402810779221E-2</v>
      </c>
      <c r="I63" s="91">
        <f>SUMIFS('ReEDs Generation Data'!N$729:N$1448,'ReEDs Generation Data'!$E$729:$E$1448,Calculations!$A63)</f>
        <v>1.1367709378336661E-2</v>
      </c>
      <c r="J63" s="91">
        <f>SUMIFS('ReEDs Generation Data'!O$729:O$1448,'ReEDs Generation Data'!$E$729:$E$1448,Calculations!$A63)</f>
        <v>1.1401919781962902E-2</v>
      </c>
      <c r="K63" s="91">
        <f>SUMIFS('ReEDs Generation Data'!P$729:P$1448,'ReEDs Generation Data'!$E$729:$E$1448,Calculations!$A63)</f>
        <v>1.1436336715226441E-2</v>
      </c>
      <c r="L63" s="91">
        <f>SUMIFS('ReEDs Generation Data'!Q$729:Q$1448,'ReEDs Generation Data'!$E$729:$E$1448,Calculations!$A63)</f>
        <v>1.1455960249704274E-2</v>
      </c>
      <c r="M63" s="91">
        <f>SUMIFS('ReEDs Generation Data'!R$729:R$1448,'ReEDs Generation Data'!$E$729:$E$1448,Calculations!$A63)</f>
        <v>1.147565124372135E-2</v>
      </c>
    </row>
    <row r="64" spans="1:33" ht="15.75" customHeight="1">
      <c r="A64" s="111" t="s">
        <v>100</v>
      </c>
      <c r="B64" s="91">
        <f>SUMIFS('ReEDs Generation Data'!G$729:G$1448,'ReEDs Generation Data'!$E$729:$E$1448,Calculations!$A64)</f>
        <v>2.1405916835295344E-2</v>
      </c>
      <c r="C64" s="91">
        <f>SUMIFS('ReEDs Generation Data'!H$729:H$1448,'ReEDs Generation Data'!$E$729:$E$1448,Calculations!$A64)</f>
        <v>2.3739554481443294E-2</v>
      </c>
      <c r="D64" s="91">
        <f>SUMIFS('ReEDs Generation Data'!I$729:I$1448,'ReEDs Generation Data'!$E$729:$E$1448,Calculations!$A64)</f>
        <v>2.9085963234868114E-2</v>
      </c>
      <c r="E64" s="91">
        <f>SUMIFS('ReEDs Generation Data'!J$729:J$1448,'ReEDs Generation Data'!$E$729:$E$1448,Calculations!$A64)</f>
        <v>3.4623314157233978E-2</v>
      </c>
      <c r="F64" s="91">
        <f>SUMIFS('ReEDs Generation Data'!K$729:K$1448,'ReEDs Generation Data'!$E$729:$E$1448,Calculations!$A64)</f>
        <v>3.5228387447752946E-2</v>
      </c>
      <c r="G64" s="91">
        <f>SUMIFS('ReEDs Generation Data'!L$729:L$1448,'ReEDs Generation Data'!$E$729:$E$1448,Calculations!$A64)</f>
        <v>3.5854985289663847E-2</v>
      </c>
      <c r="H64" s="91">
        <f>SUMIFS('ReEDs Generation Data'!M$729:M$1448,'ReEDs Generation Data'!$E$729:$E$1448,Calculations!$A64)</f>
        <v>5.0096666927515771E-2</v>
      </c>
      <c r="I64" s="91">
        <f>SUMIFS('ReEDs Generation Data'!N$729:N$1448,'ReEDs Generation Data'!$E$729:$E$1448,Calculations!$A64)</f>
        <v>6.4173141654447291E-2</v>
      </c>
      <c r="J64" s="91">
        <f>SUMIFS('ReEDs Generation Data'!O$729:O$1448,'ReEDs Generation Data'!$E$729:$E$1448,Calculations!$A64)</f>
        <v>6.4366187485784265E-2</v>
      </c>
      <c r="K64" s="91">
        <f>SUMIFS('ReEDs Generation Data'!P$729:P$1448,'ReEDs Generation Data'!$E$729:$E$1448,Calculations!$A64)</f>
        <v>6.4560398742877764E-2</v>
      </c>
      <c r="L64" s="91">
        <f>SUMIFS('ReEDs Generation Data'!Q$729:Q$1448,'ReEDs Generation Data'!$E$729:$E$1448,Calculations!$A64)</f>
        <v>6.4671181045775017E-2</v>
      </c>
      <c r="M64" s="91">
        <f>SUMIFS('ReEDs Generation Data'!R$729:R$1448,'ReEDs Generation Data'!$E$729:$E$1448,Calculations!$A64)</f>
        <v>6.4782344183384688E-2</v>
      </c>
    </row>
    <row r="65" spans="1:37" ht="15.75" customHeight="1">
      <c r="A65" s="111" t="s">
        <v>102</v>
      </c>
      <c r="B65" s="91">
        <f>SUMIFS('ReEDs Generation Data'!G$729:G$1448,'ReEDs Generation Data'!$E$729:$E$1448,Calculations!$A65)</f>
        <v>3.0050442077059068E-3</v>
      </c>
      <c r="C65" s="91">
        <f>SUMIFS('ReEDs Generation Data'!H$729:H$1448,'ReEDs Generation Data'!$E$729:$E$1448,Calculations!$A65)</f>
        <v>3.3924758848026112E-3</v>
      </c>
      <c r="D65" s="91">
        <f>SUMIFS('ReEDs Generation Data'!I$729:I$1448,'ReEDs Generation Data'!$E$729:$E$1448,Calculations!$A65)</f>
        <v>4.026290282643329E-3</v>
      </c>
      <c r="E65" s="91">
        <f>SUMIFS('ReEDs Generation Data'!J$729:J$1448,'ReEDs Generation Data'!$E$729:$E$1448,Calculations!$A65)</f>
        <v>4.6827407903310995E-3</v>
      </c>
      <c r="F65" s="91">
        <f>SUMIFS('ReEDs Generation Data'!K$729:K$1448,'ReEDs Generation Data'!$E$729:$E$1448,Calculations!$A65)</f>
        <v>5.4559906099460199E-3</v>
      </c>
      <c r="G65" s="91">
        <f>SUMIFS('ReEDs Generation Data'!L$729:L$1448,'ReEDs Generation Data'!$E$729:$E$1448,Calculations!$A65)</f>
        <v>6.256747602232258E-3</v>
      </c>
      <c r="H65" s="91">
        <f>SUMIFS('ReEDs Generation Data'!M$729:M$1448,'ReEDs Generation Data'!$E$729:$E$1448,Calculations!$A65)</f>
        <v>7.1078446763341626E-3</v>
      </c>
      <c r="I65" s="91">
        <f>SUMIFS('ReEDs Generation Data'!N$729:N$1448,'ReEDs Generation Data'!$E$729:$E$1448,Calculations!$A65)</f>
        <v>7.9490688209547609E-3</v>
      </c>
      <c r="J65" s="91">
        <f>SUMIFS('ReEDs Generation Data'!O$729:O$1448,'ReEDs Generation Data'!$E$729:$E$1448,Calculations!$A65)</f>
        <v>9.0503159739686138E-3</v>
      </c>
      <c r="K65" s="91">
        <f>SUMIFS('ReEDs Generation Data'!P$729:P$1448,'ReEDs Generation Data'!$E$729:$E$1448,Calculations!$A65)</f>
        <v>1.0158211402096958E-2</v>
      </c>
      <c r="L65" s="91">
        <f>SUMIFS('ReEDs Generation Data'!Q$729:Q$1448,'ReEDs Generation Data'!$E$729:$E$1448,Calculations!$A65)</f>
        <v>1.1466962119659049E-2</v>
      </c>
      <c r="M65" s="91">
        <f>SUMIFS('ReEDs Generation Data'!R$729:R$1448,'ReEDs Generation Data'!$E$729:$E$1448,Calculations!$A65)</f>
        <v>1.278021191053977E-2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3.9724330627814143E-5</v>
      </c>
      <c r="C67" s="91">
        <f>SUMIFS('ReEDs Generation Data'!H$729:H$1448,'ReEDs Generation Data'!$E$729:$E$1448,Calculations!$A67)</f>
        <v>7.6311492418073759E-5</v>
      </c>
      <c r="D67" s="91">
        <f>SUMIFS('ReEDs Generation Data'!I$729:I$1448,'ReEDs Generation Data'!$E$729:$E$1448,Calculations!$A67)</f>
        <v>4.1371125343996061E-5</v>
      </c>
      <c r="E67" s="91">
        <f>SUMIFS('ReEDs Generation Data'!J$729:J$1448,'ReEDs Generation Data'!$E$729:$E$1448,Calculations!$A67)</f>
        <v>5.1828945579552918E-6</v>
      </c>
      <c r="F67" s="91">
        <f>SUMIFS('ReEDs Generation Data'!K$729:K$1448,'ReEDs Generation Data'!$E$729:$E$1448,Calculations!$A67)</f>
        <v>2.6367351311219162E-6</v>
      </c>
      <c r="G67" s="91">
        <f>SUMIFS('ReEDs Generation Data'!L$729:L$1448,'ReEDs Generation Data'!$E$729:$E$1448,Calculations!$A67)</f>
        <v>0</v>
      </c>
      <c r="H67" s="91">
        <f>SUMIFS('ReEDs Generation Data'!M$729:M$1448,'ReEDs Generation Data'!$E$729:$E$1448,Calculations!$A67)</f>
        <v>2.6679778229873316E-6</v>
      </c>
      <c r="I67" s="91">
        <f>SUMIFS('ReEDs Generation Data'!N$729:N$1448,'ReEDs Generation Data'!$E$729:$E$1448,Calculations!$A67)</f>
        <v>5.3050064655514456E-6</v>
      </c>
      <c r="J67" s="91">
        <f>SUMIFS('ReEDs Generation Data'!O$729:O$1448,'ReEDs Generation Data'!$E$729:$E$1448,Calculations!$A67)</f>
        <v>2.6604857737778792E-6</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1.9731941660586136E-3</v>
      </c>
      <c r="C70" s="91">
        <f>SUMIFS('ReEDs Generation Data'!H$729:H$1448,'ReEDs Generation Data'!$E$729:$E$1448,Calculations!$A70)</f>
        <v>1.4826969576401299E-3</v>
      </c>
      <c r="D70" s="91">
        <f>SUMIFS('ReEDs Generation Data'!I$729:I$1448,'ReEDs Generation Data'!$E$729:$E$1448,Calculations!$A70)</f>
        <v>1.4744141220108518E-3</v>
      </c>
      <c r="E70" s="91">
        <f>SUMIFS('ReEDs Generation Data'!J$729:J$1448,'ReEDs Generation Data'!$E$729:$E$1448,Calculations!$A70)</f>
        <v>1.4658354723738954E-3</v>
      </c>
      <c r="F70" s="91">
        <f>SUMIFS('ReEDs Generation Data'!K$729:K$1448,'ReEDs Generation Data'!$E$729:$E$1448,Calculations!$A70)</f>
        <v>1.4914522544243042E-3</v>
      </c>
      <c r="G70" s="91">
        <f>SUMIFS('ReEDs Generation Data'!L$729:L$1448,'ReEDs Generation Data'!$E$729:$E$1448,Calculations!$A70)</f>
        <v>1.5179803140841861E-3</v>
      </c>
      <c r="H70" s="91">
        <f>SUMIFS('ReEDs Generation Data'!M$729:M$1448,'ReEDs Generation Data'!$E$729:$E$1448,Calculations!$A70)</f>
        <v>1.499342824612107E-3</v>
      </c>
      <c r="I70" s="91">
        <f>SUMIFS('ReEDs Generation Data'!N$729:N$1448,'ReEDs Generation Data'!$E$729:$E$1448,Calculations!$A70)</f>
        <v>1.4809215344724735E-3</v>
      </c>
      <c r="J70" s="91">
        <f>SUMIFS('ReEDs Generation Data'!O$729:O$1448,'ReEDs Generation Data'!$E$729:$E$1448,Calculations!$A70)</f>
        <v>1.4853782743262953E-3</v>
      </c>
      <c r="K70" s="91">
        <f>SUMIFS('ReEDs Generation Data'!P$729:P$1448,'ReEDs Generation Data'!$E$729:$E$1448,Calculations!$A70)</f>
        <v>1.4898619197049857E-3</v>
      </c>
      <c r="L70" s="91">
        <f>SUMIFS('ReEDs Generation Data'!Q$729:Q$1448,'ReEDs Generation Data'!$E$729:$E$1448,Calculations!$A70)</f>
        <v>1.4924183639123006E-3</v>
      </c>
      <c r="M70" s="91">
        <f>SUMIFS('ReEDs Generation Data'!R$729:R$1448,'ReEDs Generation Data'!$E$729:$E$1448,Calculations!$A70)</f>
        <v>1.4949835963707083E-3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7.6426990848691666E-3</v>
      </c>
      <c r="C73" s="91">
        <f>SUMIFS('ReEDs Generation Data'!H$729:H$1448,'ReEDs Generation Data'!$E$729:$E$1448,Calculations!$A73)</f>
        <v>7.2852794792683017E-3</v>
      </c>
      <c r="D73" s="91">
        <f>SUMIFS('ReEDs Generation Data'!I$729:I$1448,'ReEDs Generation Data'!$E$729:$E$1448,Calculations!$A73)</f>
        <v>7.469701091363393E-3</v>
      </c>
      <c r="E73" s="91">
        <f>SUMIFS('ReEDs Generation Data'!J$729:J$1448,'ReEDs Generation Data'!$E$729:$E$1448,Calculations!$A73)</f>
        <v>7.660709155081824E-3</v>
      </c>
      <c r="F73" s="91">
        <f>SUMIFS('ReEDs Generation Data'!K$729:K$1448,'ReEDs Generation Data'!$E$729:$E$1448,Calculations!$A73)</f>
        <v>7.7945868790664213E-3</v>
      </c>
      <c r="G73" s="91">
        <f>SUMIFS('ReEDs Generation Data'!L$729:L$1448,'ReEDs Generation Data'!$E$729:$E$1448,Calculations!$A73)</f>
        <v>7.9332270971080102E-3</v>
      </c>
      <c r="H73" s="91">
        <f>SUMIFS('ReEDs Generation Data'!M$729:M$1448,'ReEDs Generation Data'!$E$729:$E$1448,Calculations!$A73)</f>
        <v>7.8869449901282866E-3</v>
      </c>
      <c r="I73" s="91">
        <f>SUMIFS('ReEDs Generation Data'!N$729:N$1448,'ReEDs Generation Data'!$E$729:$E$1448,Calculations!$A73)</f>
        <v>7.8411997666514733E-3</v>
      </c>
      <c r="J73" s="91">
        <f>SUMIFS('ReEDs Generation Data'!O$729:O$1448,'ReEDs Generation Data'!$E$729:$E$1448,Calculations!$A73)</f>
        <v>7.8580546271172173E-3</v>
      </c>
      <c r="K73" s="91">
        <f>SUMIFS('ReEDs Generation Data'!P$729:P$1448,'ReEDs Generation Data'!$E$729:$E$1448,Calculations!$A73)</f>
        <v>7.8750112410804242E-3</v>
      </c>
      <c r="L73" s="91">
        <f>SUMIFS('ReEDs Generation Data'!Q$729:Q$1448,'ReEDs Generation Data'!$E$729:$E$1448,Calculations!$A73)</f>
        <v>7.9236860389550242E-3</v>
      </c>
      <c r="M73" s="91">
        <f>SUMIFS('ReEDs Generation Data'!R$729:R$1448,'ReEDs Generation Data'!$E$729:$E$1448,Calculations!$A73)</f>
        <v>7.9725281654747741E-3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abSelected="1" workbookViewId="0">
      <selection activeCell="N7" sqref="N7"/>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440</v>
      </c>
      <c r="G1" s="174" t="s">
        <v>430</v>
      </c>
      <c r="M1" s="163" t="s">
        <v>442</v>
      </c>
    </row>
    <row r="2" spans="1:16">
      <c r="F2" s="174" t="s">
        <v>439</v>
      </c>
      <c r="G2" s="174" t="s">
        <v>427</v>
      </c>
      <c r="M2" s="163" t="s">
        <v>431</v>
      </c>
    </row>
    <row r="3" spans="1:16">
      <c r="C3" s="1" t="s">
        <v>1053</v>
      </c>
      <c r="D3" s="1" t="s">
        <v>1053</v>
      </c>
      <c r="E3" s="1" t="s">
        <v>1053</v>
      </c>
      <c r="F3" s="183" t="s">
        <v>1054</v>
      </c>
      <c r="G3" s="183" t="s">
        <v>1054</v>
      </c>
      <c r="H3" s="1" t="s">
        <v>1054</v>
      </c>
      <c r="I3" s="1"/>
      <c r="J3" s="1"/>
      <c r="K3" s="1" t="s">
        <v>1057</v>
      </c>
      <c r="L3" s="1"/>
      <c r="M3" s="1"/>
      <c r="N3" s="186" t="s">
        <v>1060</v>
      </c>
    </row>
    <row r="4" spans="1:16">
      <c r="B4" s="1">
        <v>2024</v>
      </c>
      <c r="C4" s="181" t="s">
        <v>848</v>
      </c>
      <c r="D4" s="181" t="s">
        <v>849</v>
      </c>
      <c r="E4" s="181" t="s">
        <v>1055</v>
      </c>
      <c r="F4" s="184" t="s">
        <v>1049</v>
      </c>
      <c r="G4" s="184" t="s">
        <v>1050</v>
      </c>
      <c r="H4" s="182" t="s">
        <v>1055</v>
      </c>
      <c r="I4" s="171" t="s">
        <v>1056</v>
      </c>
      <c r="J4" s="190" t="s">
        <v>1061</v>
      </c>
      <c r="K4" s="171" t="s">
        <v>1051</v>
      </c>
      <c r="L4" s="171" t="s">
        <v>1052</v>
      </c>
      <c r="M4" s="192" t="s">
        <v>1062</v>
      </c>
      <c r="N4" s="189" t="s">
        <v>1058</v>
      </c>
      <c r="O4" s="189" t="s">
        <v>1059</v>
      </c>
    </row>
    <row r="5" spans="1:16">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f>MAX(SUMIFS('EIA_State Elec Profiles'!C:C,'EIA_State Elec Profiles'!A:A,$A5,'EIA_State Elec Profiles'!B:B,$M$1)-SUMIFS('EIA_State Elec Profiles'!C:C,'EIA_State Elec Profiles'!A:A,$A5,'EIA_State Elec Profiles'!B:B,$M$2),0)</f>
        <v>0</v>
      </c>
      <c r="N5" s="187">
        <f>IF(J5=TRUE,F5,K5)+M5</f>
        <v>0</v>
      </c>
      <c r="O5" s="187">
        <f>IF(J5=TRUE,G5,L5)</f>
        <v>47230739</v>
      </c>
      <c r="P5" s="160"/>
    </row>
    <row r="6" spans="1:16">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f>MAX(SUMIFS('EIA_State Elec Profiles'!C:C,'EIA_State Elec Profiles'!A:A,$A6,'EIA_State Elec Profiles'!B:B,$M$1)-SUMIFS('EIA_State Elec Profiles'!C:C,'EIA_State Elec Profiles'!A:A,$A6,'EIA_State Elec Profiles'!B:B,$M$2),0)</f>
        <v>207356</v>
      </c>
      <c r="N6" s="187">
        <f>IF(J6=TRUE,F6,K6)+M6</f>
        <v>207356</v>
      </c>
      <c r="O6" s="187">
        <f t="shared" ref="O6:O54" si="5">IF(J6=TRUE,G6,L6)</f>
        <v>0</v>
      </c>
      <c r="P6" s="160"/>
    </row>
    <row r="7" spans="1:16">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f>MAX(SUMIFS('EIA_State Elec Profiles'!C:C,'EIA_State Elec Profiles'!A:A,$A7,'EIA_State Elec Profiles'!B:B,$M$1)-SUMIFS('EIA_State Elec Profiles'!C:C,'EIA_State Elec Profiles'!A:A,$A7,'EIA_State Elec Profiles'!B:B,$M$2),0)</f>
        <v>0</v>
      </c>
      <c r="N7" s="187">
        <f t="shared" ref="N7:N54" si="6">IF(J7=TRUE,F7,K7)+M7</f>
        <v>0</v>
      </c>
      <c r="O7" s="187">
        <f t="shared" si="5"/>
        <v>22825079</v>
      </c>
      <c r="P7" s="160"/>
    </row>
    <row r="8" spans="1:16">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f>MAX(SUMIFS('EIA_State Elec Profiles'!C:C,'EIA_State Elec Profiles'!A:A,$A8,'EIA_State Elec Profiles'!B:B,$M$1)-SUMIFS('EIA_State Elec Profiles'!C:C,'EIA_State Elec Profiles'!A:A,$A8,'EIA_State Elec Profiles'!B:B,$M$2),0)</f>
        <v>0</v>
      </c>
      <c r="N8" s="187">
        <f t="shared" si="6"/>
        <v>0</v>
      </c>
      <c r="O8" s="187">
        <f t="shared" si="5"/>
        <v>8613908</v>
      </c>
      <c r="P8" s="160"/>
    </row>
    <row r="9" spans="1:16">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f>MAX(SUMIFS('EIA_State Elec Profiles'!C:C,'EIA_State Elec Profiles'!A:A,$A9,'EIA_State Elec Profiles'!B:B,$M$1)-SUMIFS('EIA_State Elec Profiles'!C:C,'EIA_State Elec Profiles'!A:A,$A9,'EIA_State Elec Profiles'!B:B,$M$2),0)</f>
        <v>2739195</v>
      </c>
      <c r="N9" s="187">
        <f t="shared" si="6"/>
        <v>80377638</v>
      </c>
      <c r="O9" s="187">
        <f t="shared" si="5"/>
        <v>1233980</v>
      </c>
      <c r="P9" s="160"/>
    </row>
    <row r="10" spans="1:16">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f>MAX(SUMIFS('EIA_State Elec Profiles'!C:C,'EIA_State Elec Profiles'!A:A,$A10,'EIA_State Elec Profiles'!B:B,$M$1)-SUMIFS('EIA_State Elec Profiles'!C:C,'EIA_State Elec Profiles'!A:A,$A10,'EIA_State Elec Profiles'!B:B,$M$2),0)</f>
        <v>191160</v>
      </c>
      <c r="N10" s="187">
        <f t="shared" si="6"/>
        <v>2791384</v>
      </c>
      <c r="O10" s="187">
        <f t="shared" si="5"/>
        <v>0</v>
      </c>
      <c r="P10" s="160"/>
    </row>
    <row r="11" spans="1:16">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f>MAX(SUMIFS('EIA_State Elec Profiles'!C:C,'EIA_State Elec Profiles'!A:A,$A11,'EIA_State Elec Profiles'!B:B,$M$1)-SUMIFS('EIA_State Elec Profiles'!C:C,'EIA_State Elec Profiles'!A:A,$A11,'EIA_State Elec Profiles'!B:B,$M$2),0)</f>
        <v>73555</v>
      </c>
      <c r="N11" s="187">
        <f t="shared" si="6"/>
        <v>73555</v>
      </c>
      <c r="O11" s="187">
        <f t="shared" si="5"/>
        <v>13974993</v>
      </c>
      <c r="P11" s="160"/>
    </row>
    <row r="12" spans="1:16">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f>MAX(SUMIFS('EIA_State Elec Profiles'!C:C,'EIA_State Elec Profiles'!A:A,$A12,'EIA_State Elec Profiles'!B:B,$M$1)-SUMIFS('EIA_State Elec Profiles'!C:C,'EIA_State Elec Profiles'!A:A,$A12,'EIA_State Elec Profiles'!B:B,$M$2),0)</f>
        <v>188187</v>
      </c>
      <c r="N12" s="187">
        <f t="shared" si="6"/>
        <v>8705706</v>
      </c>
      <c r="O12" s="187">
        <f t="shared" si="5"/>
        <v>0</v>
      </c>
      <c r="P12" s="160"/>
    </row>
    <row r="13" spans="1:16">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f>MAX(SUMIFS('EIA_State Elec Profiles'!C:C,'EIA_State Elec Profiles'!A:A,$A13,'EIA_State Elec Profiles'!B:B,$M$1)-SUMIFS('EIA_State Elec Profiles'!C:C,'EIA_State Elec Profiles'!A:A,$A13,'EIA_State Elec Profiles'!B:B,$M$2),0)</f>
        <v>199589</v>
      </c>
      <c r="N13" s="187">
        <f t="shared" si="6"/>
        <v>13186727</v>
      </c>
      <c r="O13" s="187">
        <f t="shared" si="5"/>
        <v>0</v>
      </c>
      <c r="P13" s="160"/>
    </row>
    <row r="14" spans="1:16">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f>MAX(SUMIFS('EIA_State Elec Profiles'!C:C,'EIA_State Elec Profiles'!A:A,$A14,'EIA_State Elec Profiles'!B:B,$M$1)-SUMIFS('EIA_State Elec Profiles'!C:C,'EIA_State Elec Profiles'!A:A,$A14,'EIA_State Elec Profiles'!B:B,$M$2),0)</f>
        <v>39043</v>
      </c>
      <c r="N14" s="187">
        <f t="shared" si="6"/>
        <v>25641906</v>
      </c>
      <c r="O14" s="187">
        <f t="shared" si="5"/>
        <v>0</v>
      </c>
      <c r="P14" s="160"/>
    </row>
    <row r="15" spans="1:16">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f>MAX(SUMIFS('EIA_State Elec Profiles'!C:C,'EIA_State Elec Profiles'!A:A,$A15,'EIA_State Elec Profiles'!B:B,$M$1)-SUMIFS('EIA_State Elec Profiles'!C:C,'EIA_State Elec Profiles'!A:A,$A15,'EIA_State Elec Profiles'!B:B,$M$2),0)</f>
        <v>237083</v>
      </c>
      <c r="N15" s="187">
        <f t="shared" si="6"/>
        <v>237083</v>
      </c>
      <c r="O15" s="187">
        <f t="shared" si="5"/>
        <v>0</v>
      </c>
      <c r="P15" s="160"/>
    </row>
    <row r="16" spans="1:16">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f>MAX(SUMIFS('EIA_State Elec Profiles'!C:C,'EIA_State Elec Profiles'!A:A,$A16,'EIA_State Elec Profiles'!B:B,$M$1)-SUMIFS('EIA_State Elec Profiles'!C:C,'EIA_State Elec Profiles'!A:A,$A16,'EIA_State Elec Profiles'!B:B,$M$2),0)</f>
        <v>0</v>
      </c>
      <c r="N16" s="187">
        <f t="shared" si="6"/>
        <v>10428327</v>
      </c>
      <c r="O16" s="187">
        <f t="shared" si="5"/>
        <v>0</v>
      </c>
      <c r="P16" s="160"/>
    </row>
    <row r="17" spans="1:16">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f>MAX(SUMIFS('EIA_State Elec Profiles'!C:C,'EIA_State Elec Profiles'!A:A,$A17,'EIA_State Elec Profiles'!B:B,$M$1)-SUMIFS('EIA_State Elec Profiles'!C:C,'EIA_State Elec Profiles'!A:A,$A17,'EIA_State Elec Profiles'!B:B,$M$2),0)</f>
        <v>0</v>
      </c>
      <c r="N17" s="187">
        <f t="shared" si="6"/>
        <v>0</v>
      </c>
      <c r="O17" s="187">
        <f t="shared" si="5"/>
        <v>34602295</v>
      </c>
      <c r="P17" s="160"/>
    </row>
    <row r="18" spans="1:16">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f>MAX(SUMIFS('EIA_State Elec Profiles'!C:C,'EIA_State Elec Profiles'!A:A,$A18,'EIA_State Elec Profiles'!B:B,$M$1)-SUMIFS('EIA_State Elec Profiles'!C:C,'EIA_State Elec Profiles'!A:A,$A18,'EIA_State Elec Profiles'!B:B,$M$2),0)</f>
        <v>0</v>
      </c>
      <c r="N18" s="187">
        <f t="shared" si="6"/>
        <v>18310966</v>
      </c>
      <c r="O18" s="187">
        <f t="shared" si="5"/>
        <v>0</v>
      </c>
      <c r="P18" s="160"/>
    </row>
    <row r="19" spans="1:16">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f>MAX(SUMIFS('EIA_State Elec Profiles'!C:C,'EIA_State Elec Profiles'!A:A,$A19,'EIA_State Elec Profiles'!B:B,$M$1)-SUMIFS('EIA_State Elec Profiles'!C:C,'EIA_State Elec Profiles'!A:A,$A19,'EIA_State Elec Profiles'!B:B,$M$2),0)</f>
        <v>24480</v>
      </c>
      <c r="N19" s="187">
        <f t="shared" si="6"/>
        <v>24480</v>
      </c>
      <c r="O19" s="187">
        <f t="shared" si="5"/>
        <v>9314891</v>
      </c>
      <c r="P19" s="160"/>
    </row>
    <row r="20" spans="1:16">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f>MAX(SUMIFS('EIA_State Elec Profiles'!C:C,'EIA_State Elec Profiles'!A:A,$A20,'EIA_State Elec Profiles'!B:B,$M$1)-SUMIFS('EIA_State Elec Profiles'!C:C,'EIA_State Elec Profiles'!A:A,$A20,'EIA_State Elec Profiles'!B:B,$M$2),0)</f>
        <v>0</v>
      </c>
      <c r="N20" s="187">
        <f t="shared" si="6"/>
        <v>0</v>
      </c>
      <c r="O20" s="187">
        <f t="shared" si="5"/>
        <v>13717698</v>
      </c>
      <c r="P20" s="160"/>
    </row>
    <row r="21" spans="1:16">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f>MAX(SUMIFS('EIA_State Elec Profiles'!C:C,'EIA_State Elec Profiles'!A:A,$A21,'EIA_State Elec Profiles'!B:B,$M$1)-SUMIFS('EIA_State Elec Profiles'!C:C,'EIA_State Elec Profiles'!A:A,$A21,'EIA_State Elec Profiles'!B:B,$M$2),0)</f>
        <v>190436</v>
      </c>
      <c r="N21" s="187">
        <f t="shared" si="6"/>
        <v>9143236</v>
      </c>
      <c r="O21" s="187">
        <f t="shared" si="5"/>
        <v>0</v>
      </c>
      <c r="P21" s="160"/>
    </row>
    <row r="22" spans="1:16">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f>MAX(SUMIFS('EIA_State Elec Profiles'!C:C,'EIA_State Elec Profiles'!A:A,$A22,'EIA_State Elec Profiles'!B:B,$M$1)-SUMIFS('EIA_State Elec Profiles'!C:C,'EIA_State Elec Profiles'!A:A,$A22,'EIA_State Elec Profiles'!B:B,$M$2),0)</f>
        <v>8320095</v>
      </c>
      <c r="N22" s="187">
        <f t="shared" si="6"/>
        <v>24913874</v>
      </c>
      <c r="O22" s="187">
        <f t="shared" si="5"/>
        <v>0</v>
      </c>
      <c r="P22" s="160"/>
    </row>
    <row r="23" spans="1:16">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f>MAX(SUMIFS('EIA_State Elec Profiles'!C:C,'EIA_State Elec Profiles'!A:A,$A23,'EIA_State Elec Profiles'!B:B,$M$1)-SUMIFS('EIA_State Elec Profiles'!C:C,'EIA_State Elec Profiles'!A:A,$A23,'EIA_State Elec Profiles'!B:B,$M$2),0)</f>
        <v>0</v>
      </c>
      <c r="N23" s="187">
        <f t="shared" si="6"/>
        <v>3130908</v>
      </c>
      <c r="O23" s="187">
        <f t="shared" si="5"/>
        <v>45143</v>
      </c>
      <c r="P23" s="160"/>
    </row>
    <row r="24" spans="1:16">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f>MAX(SUMIFS('EIA_State Elec Profiles'!C:C,'EIA_State Elec Profiles'!A:A,$A24,'EIA_State Elec Profiles'!B:B,$M$1)-SUMIFS('EIA_State Elec Profiles'!C:C,'EIA_State Elec Profiles'!A:A,$A24,'EIA_State Elec Profiles'!B:B,$M$2),0)</f>
        <v>140350</v>
      </c>
      <c r="N24" s="187">
        <f t="shared" si="6"/>
        <v>24532372</v>
      </c>
      <c r="O24" s="187">
        <f t="shared" si="5"/>
        <v>0</v>
      </c>
      <c r="P24" s="160"/>
    </row>
    <row r="25" spans="1:16">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f>MAX(SUMIFS('EIA_State Elec Profiles'!C:C,'EIA_State Elec Profiles'!A:A,$A25,'EIA_State Elec Profiles'!B:B,$M$1)-SUMIFS('EIA_State Elec Profiles'!C:C,'EIA_State Elec Profiles'!A:A,$A25,'EIA_State Elec Profiles'!B:B,$M$2),0)</f>
        <v>75909</v>
      </c>
      <c r="N25" s="187">
        <f t="shared" si="6"/>
        <v>34836185</v>
      </c>
      <c r="O25" s="187">
        <f t="shared" si="5"/>
        <v>0</v>
      </c>
      <c r="P25" s="160"/>
    </row>
    <row r="26" spans="1:16">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f>MAX(SUMIFS('EIA_State Elec Profiles'!C:C,'EIA_State Elec Profiles'!A:A,$A26,'EIA_State Elec Profiles'!B:B,$M$1)-SUMIFS('EIA_State Elec Profiles'!C:C,'EIA_State Elec Profiles'!A:A,$A26,'EIA_State Elec Profiles'!B:B,$M$2),0)</f>
        <v>0</v>
      </c>
      <c r="N26" s="187">
        <f t="shared" si="6"/>
        <v>5282204</v>
      </c>
      <c r="O26" s="187">
        <f t="shared" si="5"/>
        <v>13267728</v>
      </c>
      <c r="P26" s="160"/>
    </row>
    <row r="27" spans="1:16">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f>MAX(SUMIFS('EIA_State Elec Profiles'!C:C,'EIA_State Elec Profiles'!A:A,$A27,'EIA_State Elec Profiles'!B:B,$M$1)-SUMIFS('EIA_State Elec Profiles'!C:C,'EIA_State Elec Profiles'!A:A,$A27,'EIA_State Elec Profiles'!B:B,$M$2),0)</f>
        <v>0</v>
      </c>
      <c r="N27" s="187">
        <f t="shared" si="6"/>
        <v>13010953</v>
      </c>
      <c r="O27" s="187">
        <f t="shared" si="5"/>
        <v>659904</v>
      </c>
      <c r="P27" s="160"/>
    </row>
    <row r="28" spans="1:16">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f>MAX(SUMIFS('EIA_State Elec Profiles'!C:C,'EIA_State Elec Profiles'!A:A,$A28,'EIA_State Elec Profiles'!B:B,$M$1)-SUMIFS('EIA_State Elec Profiles'!C:C,'EIA_State Elec Profiles'!A:A,$A28,'EIA_State Elec Profiles'!B:B,$M$2),0)</f>
        <v>85752</v>
      </c>
      <c r="N28" s="187">
        <f t="shared" si="6"/>
        <v>85752</v>
      </c>
      <c r="O28" s="187">
        <f t="shared" si="5"/>
        <v>15330151</v>
      </c>
      <c r="P28" s="160"/>
    </row>
    <row r="29" spans="1:16">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f>MAX(SUMIFS('EIA_State Elec Profiles'!C:C,'EIA_State Elec Profiles'!A:A,$A29,'EIA_State Elec Profiles'!B:B,$M$1)-SUMIFS('EIA_State Elec Profiles'!C:C,'EIA_State Elec Profiles'!A:A,$A29,'EIA_State Elec Profiles'!B:B,$M$2),0)</f>
        <v>0</v>
      </c>
      <c r="N29" s="187">
        <f t="shared" si="6"/>
        <v>5266398</v>
      </c>
      <c r="O29" s="187">
        <f t="shared" si="5"/>
        <v>0</v>
      </c>
      <c r="P29" s="160"/>
    </row>
    <row r="30" spans="1:16">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f>MAX(SUMIFS('EIA_State Elec Profiles'!C:C,'EIA_State Elec Profiles'!A:A,$A30,'EIA_State Elec Profiles'!B:B,$M$1)-SUMIFS('EIA_State Elec Profiles'!C:C,'EIA_State Elec Profiles'!A:A,$A30,'EIA_State Elec Profiles'!B:B,$M$2),0)</f>
        <v>6419</v>
      </c>
      <c r="N30" s="187">
        <f t="shared" si="6"/>
        <v>60055</v>
      </c>
      <c r="O30" s="187">
        <f t="shared" si="5"/>
        <v>9211716</v>
      </c>
      <c r="P30" s="160"/>
    </row>
    <row r="31" spans="1:16">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f>MAX(SUMIFS('EIA_State Elec Profiles'!C:C,'EIA_State Elec Profiles'!A:A,$A31,'EIA_State Elec Profiles'!B:B,$M$1)-SUMIFS('EIA_State Elec Profiles'!C:C,'EIA_State Elec Profiles'!A:A,$A31,'EIA_State Elec Profiles'!B:B,$M$2),0)</f>
        <v>0</v>
      </c>
      <c r="N31" s="187">
        <f t="shared" si="6"/>
        <v>0</v>
      </c>
      <c r="O31" s="187">
        <f t="shared" si="5"/>
        <v>3400152</v>
      </c>
      <c r="P31" s="160"/>
    </row>
    <row r="32" spans="1:16">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f>MAX(SUMIFS('EIA_State Elec Profiles'!C:C,'EIA_State Elec Profiles'!A:A,$A32,'EIA_State Elec Profiles'!B:B,$M$1)-SUMIFS('EIA_State Elec Profiles'!C:C,'EIA_State Elec Profiles'!A:A,$A32,'EIA_State Elec Profiles'!B:B,$M$2),0)</f>
        <v>843788</v>
      </c>
      <c r="N32" s="187">
        <f t="shared" si="6"/>
        <v>843788</v>
      </c>
      <c r="O32" s="187">
        <f t="shared" si="5"/>
        <v>527100</v>
      </c>
      <c r="P32" s="160"/>
    </row>
    <row r="33" spans="1:16">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f>MAX(SUMIFS('EIA_State Elec Profiles'!C:C,'EIA_State Elec Profiles'!A:A,$A33,'EIA_State Elec Profiles'!B:B,$M$1)-SUMIFS('EIA_State Elec Profiles'!C:C,'EIA_State Elec Profiles'!A:A,$A33,'EIA_State Elec Profiles'!B:B,$M$2),0)</f>
        <v>0</v>
      </c>
      <c r="N33" s="187">
        <f t="shared" si="6"/>
        <v>0</v>
      </c>
      <c r="O33" s="187">
        <f t="shared" si="5"/>
        <v>5644666</v>
      </c>
      <c r="P33" s="160"/>
    </row>
    <row r="34" spans="1:16">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f>MAX(SUMIFS('EIA_State Elec Profiles'!C:C,'EIA_State Elec Profiles'!A:A,$A34,'EIA_State Elec Profiles'!B:B,$M$1)-SUMIFS('EIA_State Elec Profiles'!C:C,'EIA_State Elec Profiles'!A:A,$A34,'EIA_State Elec Profiles'!B:B,$M$2),0)</f>
        <v>31529</v>
      </c>
      <c r="N34" s="187">
        <f t="shared" si="6"/>
        <v>16636178</v>
      </c>
      <c r="O34" s="187">
        <f t="shared" si="5"/>
        <v>0</v>
      </c>
      <c r="P34" s="160"/>
    </row>
    <row r="35" spans="1:16">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f>MAX(SUMIFS('EIA_State Elec Profiles'!C:C,'EIA_State Elec Profiles'!A:A,$A35,'EIA_State Elec Profiles'!B:B,$M$1)-SUMIFS('EIA_State Elec Profiles'!C:C,'EIA_State Elec Profiles'!A:A,$A35,'EIA_State Elec Profiles'!B:B,$M$2),0)</f>
        <v>0</v>
      </c>
      <c r="N35" s="187">
        <f t="shared" si="6"/>
        <v>0</v>
      </c>
      <c r="O35" s="187">
        <f t="shared" si="5"/>
        <v>8229984</v>
      </c>
      <c r="P35" s="160"/>
    </row>
    <row r="36" spans="1:16">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f>MAX(SUMIFS('EIA_State Elec Profiles'!C:C,'EIA_State Elec Profiles'!A:A,$A36,'EIA_State Elec Profiles'!B:B,$M$1)-SUMIFS('EIA_State Elec Profiles'!C:C,'EIA_State Elec Profiles'!A:A,$A36,'EIA_State Elec Profiles'!B:B,$M$2),0)</f>
        <v>0</v>
      </c>
      <c r="N36" s="187">
        <f t="shared" si="6"/>
        <v>27919146</v>
      </c>
      <c r="O36" s="187">
        <f t="shared" si="5"/>
        <v>1750163</v>
      </c>
      <c r="P36" s="160"/>
    </row>
    <row r="37" spans="1:16">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f>MAX(SUMIFS('EIA_State Elec Profiles'!C:C,'EIA_State Elec Profiles'!A:A,$A37,'EIA_State Elec Profiles'!B:B,$M$1)-SUMIFS('EIA_State Elec Profiles'!C:C,'EIA_State Elec Profiles'!A:A,$A37,'EIA_State Elec Profiles'!B:B,$M$2),0)</f>
        <v>117163</v>
      </c>
      <c r="N37" s="187">
        <f t="shared" si="6"/>
        <v>15131736</v>
      </c>
      <c r="O37" s="187">
        <f t="shared" si="5"/>
        <v>0</v>
      </c>
      <c r="P37" s="160"/>
    </row>
    <row r="38" spans="1:16">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f>MAX(SUMIFS('EIA_State Elec Profiles'!C:C,'EIA_State Elec Profiles'!A:A,$A38,'EIA_State Elec Profiles'!B:B,$M$1)-SUMIFS('EIA_State Elec Profiles'!C:C,'EIA_State Elec Profiles'!A:A,$A38,'EIA_State Elec Profiles'!B:B,$M$2),0)</f>
        <v>0</v>
      </c>
      <c r="N38" s="187">
        <f t="shared" si="6"/>
        <v>2982525</v>
      </c>
      <c r="O38" s="187">
        <f t="shared" si="5"/>
        <v>21752698</v>
      </c>
      <c r="P38" s="185"/>
    </row>
    <row r="39" spans="1:16">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f>MAX(SUMIFS('EIA_State Elec Profiles'!C:C,'EIA_State Elec Profiles'!A:A,$A39,'EIA_State Elec Profiles'!B:B,$M$1)-SUMIFS('EIA_State Elec Profiles'!C:C,'EIA_State Elec Profiles'!A:A,$A39,'EIA_State Elec Profiles'!B:B,$M$2),0)</f>
        <v>0</v>
      </c>
      <c r="N39" s="187">
        <f t="shared" si="6"/>
        <v>30782466</v>
      </c>
      <c r="O39" s="187">
        <f t="shared" si="5"/>
        <v>0</v>
      </c>
      <c r="P39" s="160"/>
    </row>
    <row r="40" spans="1:16">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f>MAX(SUMIFS('EIA_State Elec Profiles'!C:C,'EIA_State Elec Profiles'!A:A,$A40,'EIA_State Elec Profiles'!B:B,$M$1)-SUMIFS('EIA_State Elec Profiles'!C:C,'EIA_State Elec Profiles'!A:A,$A40,'EIA_State Elec Profiles'!B:B,$M$2),0)</f>
        <v>0</v>
      </c>
      <c r="N40" s="187">
        <f t="shared" si="6"/>
        <v>0</v>
      </c>
      <c r="O40" s="187">
        <f t="shared" si="5"/>
        <v>11919968</v>
      </c>
      <c r="P40" s="160"/>
    </row>
    <row r="41" spans="1:16">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f>MAX(SUMIFS('EIA_State Elec Profiles'!C:C,'EIA_State Elec Profiles'!A:A,$A41,'EIA_State Elec Profiles'!B:B,$M$1)-SUMIFS('EIA_State Elec Profiles'!C:C,'EIA_State Elec Profiles'!A:A,$A41,'EIA_State Elec Profiles'!B:B,$M$2),0)</f>
        <v>191994</v>
      </c>
      <c r="N41" s="187">
        <f t="shared" si="6"/>
        <v>191994</v>
      </c>
      <c r="O41" s="187">
        <f t="shared" si="5"/>
        <v>3515910</v>
      </c>
      <c r="P41" s="160"/>
    </row>
    <row r="42" spans="1:16">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f>MAX(SUMIFS('EIA_State Elec Profiles'!C:C,'EIA_State Elec Profiles'!A:A,$A42,'EIA_State Elec Profiles'!B:B,$M$1)-SUMIFS('EIA_State Elec Profiles'!C:C,'EIA_State Elec Profiles'!A:A,$A42,'EIA_State Elec Profiles'!B:B,$M$2),0)</f>
        <v>0</v>
      </c>
      <c r="N42" s="187">
        <f t="shared" si="6"/>
        <v>0</v>
      </c>
      <c r="O42" s="187">
        <f t="shared" si="5"/>
        <v>84594859</v>
      </c>
      <c r="P42" s="160"/>
    </row>
    <row r="43" spans="1:16">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f>MAX(SUMIFS('EIA_State Elec Profiles'!C:C,'EIA_State Elec Profiles'!A:A,$A43,'EIA_State Elec Profiles'!B:B,$M$1)-SUMIFS('EIA_State Elec Profiles'!C:C,'EIA_State Elec Profiles'!A:A,$A43,'EIA_State Elec Profiles'!B:B,$M$2),0)</f>
        <v>12783</v>
      </c>
      <c r="N43" s="187">
        <f t="shared" si="6"/>
        <v>12783</v>
      </c>
      <c r="O43" s="187">
        <f t="shared" si="5"/>
        <v>1330952</v>
      </c>
      <c r="P43" s="160"/>
    </row>
    <row r="44" spans="1:16">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f>MAX(SUMIFS('EIA_State Elec Profiles'!C:C,'EIA_State Elec Profiles'!A:A,$A44,'EIA_State Elec Profiles'!B:B,$M$1)-SUMIFS('EIA_State Elec Profiles'!C:C,'EIA_State Elec Profiles'!A:A,$A44,'EIA_State Elec Profiles'!B:B,$M$2),0)</f>
        <v>0</v>
      </c>
      <c r="N44" s="187">
        <f t="shared" si="6"/>
        <v>0</v>
      </c>
      <c r="O44" s="187">
        <f t="shared" si="5"/>
        <v>11884926</v>
      </c>
      <c r="P44" s="160"/>
    </row>
    <row r="45" spans="1:16">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f>MAX(SUMIFS('EIA_State Elec Profiles'!C:C,'EIA_State Elec Profiles'!A:A,$A45,'EIA_State Elec Profiles'!B:B,$M$1)-SUMIFS('EIA_State Elec Profiles'!C:C,'EIA_State Elec Profiles'!A:A,$A45,'EIA_State Elec Profiles'!B:B,$M$2),0)</f>
        <v>0</v>
      </c>
      <c r="N45" s="187">
        <f t="shared" si="6"/>
        <v>0</v>
      </c>
      <c r="O45" s="187">
        <f t="shared" si="5"/>
        <v>3529188</v>
      </c>
      <c r="P45" s="160"/>
    </row>
    <row r="46" spans="1:16">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f>MAX(SUMIFS('EIA_State Elec Profiles'!C:C,'EIA_State Elec Profiles'!A:A,$A46,'EIA_State Elec Profiles'!B:B,$M$1)-SUMIFS('EIA_State Elec Profiles'!C:C,'EIA_State Elec Profiles'!A:A,$A46,'EIA_State Elec Profiles'!B:B,$M$2),0)</f>
        <v>0</v>
      </c>
      <c r="N46" s="187">
        <f t="shared" si="6"/>
        <v>28450920</v>
      </c>
      <c r="O46" s="187">
        <f t="shared" si="5"/>
        <v>0</v>
      </c>
      <c r="P46" s="160"/>
    </row>
    <row r="47" spans="1:16">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f>MAX(SUMIFS('EIA_State Elec Profiles'!C:C,'EIA_State Elec Profiles'!A:A,$A47,'EIA_State Elec Profiles'!B:B,$M$1)-SUMIFS('EIA_State Elec Profiles'!C:C,'EIA_State Elec Profiles'!A:A,$A47,'EIA_State Elec Profiles'!B:B,$M$2),0)</f>
        <v>6537793</v>
      </c>
      <c r="N47" s="187">
        <f t="shared" si="6"/>
        <v>21903654</v>
      </c>
      <c r="O47" s="187">
        <f t="shared" si="5"/>
        <v>2550576</v>
      </c>
      <c r="P47" s="160"/>
    </row>
    <row r="48" spans="1:16">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f>MAX(SUMIFS('EIA_State Elec Profiles'!C:C,'EIA_State Elec Profiles'!A:A,$A48,'EIA_State Elec Profiles'!B:B,$M$1)-SUMIFS('EIA_State Elec Profiles'!C:C,'EIA_State Elec Profiles'!A:A,$A48,'EIA_State Elec Profiles'!B:B,$M$2),0)</f>
        <v>0</v>
      </c>
      <c r="N48" s="187">
        <f t="shared" si="6"/>
        <v>0</v>
      </c>
      <c r="O48" s="187">
        <f t="shared" si="5"/>
        <v>7515602</v>
      </c>
      <c r="P48" s="160"/>
    </row>
    <row r="49" spans="1:16">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f>MAX(SUMIFS('EIA_State Elec Profiles'!C:C,'EIA_State Elec Profiles'!A:A,$A49,'EIA_State Elec Profiles'!B:B,$M$1)-SUMIFS('EIA_State Elec Profiles'!C:C,'EIA_State Elec Profiles'!A:A,$A49,'EIA_State Elec Profiles'!B:B,$M$2),0)</f>
        <v>0</v>
      </c>
      <c r="N49" s="187">
        <f t="shared" si="6"/>
        <v>13906190</v>
      </c>
      <c r="O49" s="187">
        <f t="shared" si="5"/>
        <v>10304519</v>
      </c>
      <c r="P49" s="160"/>
    </row>
    <row r="50" spans="1:16">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f>MAX(SUMIFS('EIA_State Elec Profiles'!C:C,'EIA_State Elec Profiles'!A:A,$A50,'EIA_State Elec Profiles'!B:B,$M$1)-SUMIFS('EIA_State Elec Profiles'!C:C,'EIA_State Elec Profiles'!A:A,$A50,'EIA_State Elec Profiles'!B:B,$M$2),0)</f>
        <v>1438</v>
      </c>
      <c r="N50" s="187">
        <f t="shared" si="6"/>
        <v>41103597</v>
      </c>
      <c r="O50" s="187">
        <f t="shared" si="5"/>
        <v>0</v>
      </c>
      <c r="P50" s="160"/>
    </row>
    <row r="51" spans="1:16">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f>MAX(SUMIFS('EIA_State Elec Profiles'!C:C,'EIA_State Elec Profiles'!A:A,$A51,'EIA_State Elec Profiles'!B:B,$M$1)-SUMIFS('EIA_State Elec Profiles'!C:C,'EIA_State Elec Profiles'!A:A,$A51,'EIA_State Elec Profiles'!B:B,$M$2),0)</f>
        <v>1362012</v>
      </c>
      <c r="N51" s="187">
        <f t="shared" si="6"/>
        <v>6695724</v>
      </c>
      <c r="O51" s="187">
        <f t="shared" si="5"/>
        <v>22381079</v>
      </c>
      <c r="P51" s="160"/>
    </row>
    <row r="52" spans="1:16">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f>MAX(SUMIFS('EIA_State Elec Profiles'!C:C,'EIA_State Elec Profiles'!A:A,$A52,'EIA_State Elec Profiles'!B:B,$M$1)-SUMIFS('EIA_State Elec Profiles'!C:C,'EIA_State Elec Profiles'!A:A,$A52,'EIA_State Elec Profiles'!B:B,$M$2),0)</f>
        <v>489533</v>
      </c>
      <c r="N52" s="187">
        <f t="shared" si="6"/>
        <v>489533</v>
      </c>
      <c r="O52" s="187">
        <f t="shared" si="5"/>
        <v>30527357</v>
      </c>
      <c r="P52" s="160"/>
    </row>
    <row r="53" spans="1:16">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f>MAX(SUMIFS('EIA_State Elec Profiles'!C:C,'EIA_State Elec Profiles'!A:A,$A53,'EIA_State Elec Profiles'!B:B,$M$1)-SUMIFS('EIA_State Elec Profiles'!C:C,'EIA_State Elec Profiles'!A:A,$A53,'EIA_State Elec Profiles'!B:B,$M$2),0)</f>
        <v>52309</v>
      </c>
      <c r="N53" s="187">
        <f t="shared" si="6"/>
        <v>10552038</v>
      </c>
      <c r="O53" s="187">
        <f t="shared" si="5"/>
        <v>0</v>
      </c>
      <c r="P53" s="160"/>
    </row>
    <row r="54" spans="1:16">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f>MAX(SUMIFS('EIA_State Elec Profiles'!C:C,'EIA_State Elec Profiles'!A:A,$A54,'EIA_State Elec Profiles'!B:B,$M$1)-SUMIFS('EIA_State Elec Profiles'!C:C,'EIA_State Elec Profiles'!A:A,$A54,'EIA_State Elec Profiles'!B:B,$M$2),0)</f>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Delaware</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8705706</v>
      </c>
      <c r="C5" s="172">
        <f>SUMIFS(calcs!N:N,calcs!A:A,A2)</f>
        <v>8705706</v>
      </c>
      <c r="D5" s="174">
        <f>C5</f>
        <v>8705706</v>
      </c>
      <c r="E5" s="174">
        <f t="shared" ref="E5:AF5" si="0">D5</f>
        <v>8705706</v>
      </c>
      <c r="F5" s="174">
        <f t="shared" si="0"/>
        <v>8705706</v>
      </c>
      <c r="G5" s="174">
        <f t="shared" si="0"/>
        <v>8705706</v>
      </c>
      <c r="H5" s="174">
        <f t="shared" si="0"/>
        <v>8705706</v>
      </c>
      <c r="I5" s="174">
        <f t="shared" si="0"/>
        <v>8705706</v>
      </c>
      <c r="J5" s="174">
        <f t="shared" si="0"/>
        <v>8705706</v>
      </c>
      <c r="K5" s="174">
        <f t="shared" si="0"/>
        <v>8705706</v>
      </c>
      <c r="L5" s="174">
        <f t="shared" si="0"/>
        <v>8705706</v>
      </c>
      <c r="M5" s="174">
        <f t="shared" si="0"/>
        <v>8705706</v>
      </c>
      <c r="N5" s="174">
        <f t="shared" si="0"/>
        <v>8705706</v>
      </c>
      <c r="O5" s="174">
        <f t="shared" si="0"/>
        <v>8705706</v>
      </c>
      <c r="P5" s="174">
        <f t="shared" si="0"/>
        <v>8705706</v>
      </c>
      <c r="Q5" s="174">
        <f t="shared" si="0"/>
        <v>8705706</v>
      </c>
      <c r="R5" s="174">
        <f t="shared" si="0"/>
        <v>8705706</v>
      </c>
      <c r="S5" s="174">
        <f t="shared" si="0"/>
        <v>8705706</v>
      </c>
      <c r="T5" s="174">
        <f t="shared" si="0"/>
        <v>8705706</v>
      </c>
      <c r="U5" s="174">
        <f t="shared" si="0"/>
        <v>8705706</v>
      </c>
      <c r="V5" s="174">
        <f t="shared" si="0"/>
        <v>8705706</v>
      </c>
      <c r="W5" s="174">
        <f t="shared" si="0"/>
        <v>8705706</v>
      </c>
      <c r="X5" s="174">
        <f t="shared" si="0"/>
        <v>8705706</v>
      </c>
      <c r="Y5" s="174">
        <f t="shared" si="0"/>
        <v>8705706</v>
      </c>
      <c r="Z5" s="174">
        <f t="shared" si="0"/>
        <v>8705706</v>
      </c>
      <c r="AA5" s="174">
        <f t="shared" si="0"/>
        <v>8705706</v>
      </c>
      <c r="AB5" s="174">
        <f t="shared" si="0"/>
        <v>8705706</v>
      </c>
      <c r="AC5" s="174">
        <f t="shared" si="0"/>
        <v>8705706</v>
      </c>
      <c r="AD5" s="174">
        <f t="shared" si="0"/>
        <v>8705706</v>
      </c>
      <c r="AE5" s="174">
        <f t="shared" si="0"/>
        <v>8705706</v>
      </c>
      <c r="AF5" s="174">
        <f t="shared" si="0"/>
        <v>8705706</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202158.12178886082</v>
      </c>
      <c r="C10">
        <f>D10</f>
        <v>202158.12178886082</v>
      </c>
      <c r="D10" s="170">
        <f>SUM(D$5*SUMIFS(C$39:C$48,$B$39:$B$48,$A10),D$6*IF($B$2=TRUE,SUMIFS($B$147:$B$162,$A$147:$A$162,$A10),SUMIFS(E$125:E$140,$A$125:$A$140,$A10)))</f>
        <v>202158.12178886082</v>
      </c>
      <c r="E10">
        <f t="shared" ref="E10:N10" si="1">SUM(E$5*SUMIFS(D$39:D$48,$B$39:$B$48,$A10),E$6*IF($B$2=TRUE,SUMIFS($B$147:$B$162,$A$147:$A$162,$A10),SUMIFS(F$125:F$140,$A$125:$A$140,$A10)))</f>
        <v>154321.07540571087</v>
      </c>
      <c r="F10">
        <f t="shared" si="1"/>
        <v>151835.76620336465</v>
      </c>
      <c r="G10">
        <f t="shared" si="1"/>
        <v>144805.0906036075</v>
      </c>
      <c r="H10">
        <f t="shared" si="1"/>
        <v>132831.13937001341</v>
      </c>
      <c r="I10">
        <f t="shared" si="1"/>
        <v>90543.479551556695</v>
      </c>
      <c r="J10">
        <f t="shared" si="1"/>
        <v>51735.982369205616</v>
      </c>
      <c r="K10">
        <f t="shared" si="1"/>
        <v>47697.766863857643</v>
      </c>
      <c r="L10">
        <f t="shared" si="1"/>
        <v>45932.965979200744</v>
      </c>
      <c r="M10">
        <f t="shared" si="1"/>
        <v>45932.965979200744</v>
      </c>
      <c r="N10">
        <f t="shared" si="1"/>
        <v>45932.965979200744</v>
      </c>
      <c r="O10">
        <f t="shared" ref="O10:AE10" si="2">SUM(O$5*SUMIFS(N$39:N$48,$B$39:$B$48,$A10),O$6*IF($B$2=TRUE,SUMIFS($B$147:$B$162,$A$147:$A$162,$A10),SUMIFS(P$125:P$140,$A$125:$A$140,$A10)))</f>
        <v>45932.965979200744</v>
      </c>
      <c r="P10">
        <f t="shared" si="2"/>
        <v>45932.965979200744</v>
      </c>
      <c r="Q10">
        <f t="shared" si="2"/>
        <v>45932.965979200744</v>
      </c>
      <c r="R10">
        <f t="shared" si="2"/>
        <v>45932.965979200744</v>
      </c>
      <c r="S10">
        <f t="shared" si="2"/>
        <v>45932.965979200744</v>
      </c>
      <c r="T10">
        <f t="shared" si="2"/>
        <v>45932.965979200744</v>
      </c>
      <c r="U10">
        <f t="shared" si="2"/>
        <v>45932.965979200744</v>
      </c>
      <c r="V10">
        <f t="shared" si="2"/>
        <v>45932.965979200744</v>
      </c>
      <c r="W10">
        <f t="shared" si="2"/>
        <v>45932.965979200744</v>
      </c>
      <c r="X10">
        <f t="shared" si="2"/>
        <v>45932.965979200744</v>
      </c>
      <c r="Y10">
        <f t="shared" si="2"/>
        <v>45932.965979200744</v>
      </c>
      <c r="Z10">
        <f t="shared" si="2"/>
        <v>45932.965979200744</v>
      </c>
      <c r="AA10">
        <f t="shared" si="2"/>
        <v>45932.965979200744</v>
      </c>
      <c r="AB10">
        <f t="shared" si="2"/>
        <v>45932.965979200744</v>
      </c>
      <c r="AC10">
        <f t="shared" si="2"/>
        <v>45932.965979200744</v>
      </c>
      <c r="AD10">
        <f t="shared" si="2"/>
        <v>45932.965979200744</v>
      </c>
      <c r="AE10">
        <f t="shared" si="2"/>
        <v>45932.965979200744</v>
      </c>
      <c r="AF10">
        <f>SUM(AF$5*SUMIFS(AE$39:AE$48,$B$39:$B$48,$A10),AF$6*IF($B$2=TRUE,SUMIFS($B$147:$B$162,$A$147:$A$162,$A10),SUMIFS(AG$125:AG$140,$A$125:$A$140,$A10)))</f>
        <v>45932.965979200744</v>
      </c>
    </row>
    <row r="11" spans="1:32">
      <c r="A11" s="100" t="s">
        <v>347</v>
      </c>
      <c r="B11">
        <f t="shared" ref="B11:B33" si="3">D11</f>
        <v>4403867.8072298085</v>
      </c>
      <c r="C11">
        <f t="shared" ref="C11:C33" si="4">D11</f>
        <v>4403867.8072298085</v>
      </c>
      <c r="D11" s="170">
        <f t="shared" ref="D11:D33" si="5">SUM(D$5*SUMIFS(C$39:C$48,$B$39:$B$48,$A11),D$6*IF($B$2=TRUE,SUMIFS($B$147:$B$162,$A$147:$A$162,$A11),SUMIFS(E$125:E$140,$A$125:$A$140,$A11)))</f>
        <v>4403867.8072298085</v>
      </c>
      <c r="E11">
        <f t="shared" ref="E11:N11" si="6">SUM(E$5*SUMIFS(D$39:D$48,$B$39:$B$48,$A11),E$6*IF($B$2=TRUE,SUMIFS($B$147:$B$162,$A$147:$A$162,$A11),SUMIFS(F$125:F$140,$A$125:$A$140,$A11)))</f>
        <v>4161600.6090858821</v>
      </c>
      <c r="F11">
        <f t="shared" si="6"/>
        <v>4115167.222226378</v>
      </c>
      <c r="G11">
        <f t="shared" si="6"/>
        <v>3930274.0305966083</v>
      </c>
      <c r="H11">
        <f t="shared" si="6"/>
        <v>3852230.3282520515</v>
      </c>
      <c r="I11">
        <f t="shared" si="6"/>
        <v>3736635.9392573885</v>
      </c>
      <c r="J11">
        <f t="shared" si="6"/>
        <v>3414488.278597469</v>
      </c>
      <c r="K11">
        <f t="shared" si="6"/>
        <v>3323280.9003457669</v>
      </c>
      <c r="L11">
        <f t="shared" si="6"/>
        <v>3053798.1533665396</v>
      </c>
      <c r="M11">
        <f t="shared" si="6"/>
        <v>3053798.1533665396</v>
      </c>
      <c r="N11">
        <f t="shared" si="6"/>
        <v>3053798.1533665396</v>
      </c>
      <c r="O11">
        <f t="shared" ref="O11:AF11" si="7">SUM(O$5*SUMIFS(N$39:N$48,$B$39:$B$48,$A11),O$6*IF($B$2=TRUE,SUMIFS($B$147:$B$162,$A$147:$A$162,$A11),SUMIFS(P$125:P$140,$A$125:$A$140,$A11)))</f>
        <v>3053798.1533665396</v>
      </c>
      <c r="P11">
        <f t="shared" si="7"/>
        <v>3053798.1533665396</v>
      </c>
      <c r="Q11">
        <f t="shared" si="7"/>
        <v>3053798.1533665396</v>
      </c>
      <c r="R11">
        <f t="shared" si="7"/>
        <v>3053798.1533665396</v>
      </c>
      <c r="S11">
        <f t="shared" si="7"/>
        <v>3053798.1533665396</v>
      </c>
      <c r="T11">
        <f t="shared" si="7"/>
        <v>3053798.1533665396</v>
      </c>
      <c r="U11">
        <f t="shared" si="7"/>
        <v>3053798.1533665396</v>
      </c>
      <c r="V11">
        <f t="shared" si="7"/>
        <v>3053798.1533665396</v>
      </c>
      <c r="W11">
        <f t="shared" si="7"/>
        <v>3053798.1533665396</v>
      </c>
      <c r="X11">
        <f t="shared" si="7"/>
        <v>3053798.1533665396</v>
      </c>
      <c r="Y11">
        <f t="shared" si="7"/>
        <v>3053798.1533665396</v>
      </c>
      <c r="Z11">
        <f t="shared" si="7"/>
        <v>3053798.1533665396</v>
      </c>
      <c r="AA11">
        <f t="shared" si="7"/>
        <v>3053798.1533665396</v>
      </c>
      <c r="AB11">
        <f t="shared" si="7"/>
        <v>3053798.1533665396</v>
      </c>
      <c r="AC11">
        <f t="shared" si="7"/>
        <v>3053798.1533665396</v>
      </c>
      <c r="AD11">
        <f t="shared" si="7"/>
        <v>3053798.1533665396</v>
      </c>
      <c r="AE11">
        <f t="shared" si="7"/>
        <v>3053798.1533665396</v>
      </c>
      <c r="AF11">
        <f t="shared" si="7"/>
        <v>3053798.1533665396</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3014726.322804675</v>
      </c>
      <c r="C13">
        <f t="shared" si="4"/>
        <v>3014726.322804675</v>
      </c>
      <c r="D13" s="170">
        <f t="shared" si="5"/>
        <v>3014726.322804675</v>
      </c>
      <c r="E13">
        <f t="shared" ref="E13:N13" si="10">SUM(E$5*SUMIFS(D$39:D$48,$B$39:$B$48,$A13),E$6*IF($B$2=TRUE,SUMIFS($B$147:$B$162,$A$147:$A$162,$A13),SUMIFS(F$125:F$140,$A$125:$A$140,$A13)))</f>
        <v>2898856.4415802029</v>
      </c>
      <c r="F13">
        <f t="shared" si="10"/>
        <v>2834396.5724882321</v>
      </c>
      <c r="G13">
        <f t="shared" si="10"/>
        <v>2841868.0956848883</v>
      </c>
      <c r="H13">
        <f t="shared" si="10"/>
        <v>2793548.839985732</v>
      </c>
      <c r="I13">
        <f t="shared" si="10"/>
        <v>2726000.0306325839</v>
      </c>
      <c r="J13">
        <f t="shared" si="10"/>
        <v>2732186.8790857312</v>
      </c>
      <c r="K13">
        <f t="shared" si="10"/>
        <v>2737202.1156400251</v>
      </c>
      <c r="L13">
        <f t="shared" si="10"/>
        <v>2882692.6845709356</v>
      </c>
      <c r="M13">
        <f t="shared" si="10"/>
        <v>2882692.6845709356</v>
      </c>
      <c r="N13">
        <f t="shared" si="10"/>
        <v>2882692.6845709356</v>
      </c>
      <c r="O13">
        <f t="shared" ref="O13:AF13" si="11">SUM(O$5*SUMIFS(N$39:N$48,$B$39:$B$48,$A13),O$6*IF($B$2=TRUE,SUMIFS($B$147:$B$162,$A$147:$A$162,$A13),SUMIFS(P$125:P$140,$A$125:$A$140,$A13)))</f>
        <v>2882692.6845709356</v>
      </c>
      <c r="P13">
        <f t="shared" si="11"/>
        <v>2882692.6845709356</v>
      </c>
      <c r="Q13">
        <f t="shared" si="11"/>
        <v>2882692.6845709356</v>
      </c>
      <c r="R13">
        <f t="shared" si="11"/>
        <v>2882692.6845709356</v>
      </c>
      <c r="S13">
        <f t="shared" si="11"/>
        <v>2882692.6845709356</v>
      </c>
      <c r="T13">
        <f t="shared" si="11"/>
        <v>2882692.6845709356</v>
      </c>
      <c r="U13">
        <f t="shared" si="11"/>
        <v>2882692.6845709356</v>
      </c>
      <c r="V13">
        <f t="shared" si="11"/>
        <v>2882692.6845709356</v>
      </c>
      <c r="W13">
        <f t="shared" si="11"/>
        <v>2882692.6845709356</v>
      </c>
      <c r="X13">
        <f t="shared" si="11"/>
        <v>2882692.6845709356</v>
      </c>
      <c r="Y13">
        <f t="shared" si="11"/>
        <v>2882692.6845709356</v>
      </c>
      <c r="Z13">
        <f t="shared" si="11"/>
        <v>2882692.6845709356</v>
      </c>
      <c r="AA13">
        <f t="shared" si="11"/>
        <v>2882692.6845709356</v>
      </c>
      <c r="AB13">
        <f t="shared" si="11"/>
        <v>2882692.6845709356</v>
      </c>
      <c r="AC13">
        <f t="shared" si="11"/>
        <v>2882692.6845709356</v>
      </c>
      <c r="AD13">
        <f t="shared" si="11"/>
        <v>2882692.6845709356</v>
      </c>
      <c r="AE13">
        <f t="shared" si="11"/>
        <v>2882692.6845709356</v>
      </c>
      <c r="AF13">
        <f t="shared" si="11"/>
        <v>2882692.6845709356</v>
      </c>
    </row>
    <row r="14" spans="1:32">
      <c r="A14" s="100" t="s">
        <v>101</v>
      </c>
      <c r="B14">
        <f t="shared" si="3"/>
        <v>157546.9676229968</v>
      </c>
      <c r="C14">
        <f t="shared" si="4"/>
        <v>157546.9676229968</v>
      </c>
      <c r="D14" s="170">
        <f t="shared" si="5"/>
        <v>157546.9676229968</v>
      </c>
      <c r="E14">
        <f t="shared" ref="E14:N14" si="12">SUM(E$5*SUMIFS(D$39:D$48,$B$39:$B$48,$A14),E$6*IF($B$2=TRUE,SUMIFS($B$147:$B$162,$A$147:$A$162,$A14),SUMIFS(F$125:F$140,$A$125:$A$140,$A14)))</f>
        <v>133979.21163769581</v>
      </c>
      <c r="F14">
        <f t="shared" si="12"/>
        <v>133233.43021689294</v>
      </c>
      <c r="G14">
        <f t="shared" si="12"/>
        <v>142441.13740777879</v>
      </c>
      <c r="H14">
        <f t="shared" si="12"/>
        <v>136243.6200384394</v>
      </c>
      <c r="I14">
        <f t="shared" si="12"/>
        <v>137905.61508525687</v>
      </c>
      <c r="J14">
        <f t="shared" si="12"/>
        <v>145023.18985705604</v>
      </c>
      <c r="K14">
        <f t="shared" si="12"/>
        <v>145420.4308319769</v>
      </c>
      <c r="L14">
        <f t="shared" si="12"/>
        <v>151483.62277324055</v>
      </c>
      <c r="M14">
        <f t="shared" si="12"/>
        <v>151483.62277324055</v>
      </c>
      <c r="N14">
        <f t="shared" si="12"/>
        <v>151483.62277324055</v>
      </c>
      <c r="O14">
        <f t="shared" ref="O14:AF14" si="13">SUM(O$5*SUMIFS(N$39:N$48,$B$39:$B$48,$A14),O$6*IF($B$2=TRUE,SUMIFS($B$147:$B$162,$A$147:$A$162,$A14),SUMIFS(P$125:P$140,$A$125:$A$140,$A14)))</f>
        <v>151483.62277324055</v>
      </c>
      <c r="P14">
        <f t="shared" si="13"/>
        <v>151483.62277324055</v>
      </c>
      <c r="Q14">
        <f t="shared" si="13"/>
        <v>151483.62277324055</v>
      </c>
      <c r="R14">
        <f t="shared" si="13"/>
        <v>151483.62277324055</v>
      </c>
      <c r="S14">
        <f t="shared" si="13"/>
        <v>151483.62277324055</v>
      </c>
      <c r="T14">
        <f t="shared" si="13"/>
        <v>151483.62277324055</v>
      </c>
      <c r="U14">
        <f t="shared" si="13"/>
        <v>151483.62277324055</v>
      </c>
      <c r="V14">
        <f t="shared" si="13"/>
        <v>151483.62277324055</v>
      </c>
      <c r="W14">
        <f t="shared" si="13"/>
        <v>151483.62277324055</v>
      </c>
      <c r="X14">
        <f t="shared" si="13"/>
        <v>151483.62277324055</v>
      </c>
      <c r="Y14">
        <f t="shared" si="13"/>
        <v>151483.62277324055</v>
      </c>
      <c r="Z14">
        <f t="shared" si="13"/>
        <v>151483.62277324055</v>
      </c>
      <c r="AA14">
        <f t="shared" si="13"/>
        <v>151483.62277324055</v>
      </c>
      <c r="AB14">
        <f t="shared" si="13"/>
        <v>151483.62277324055</v>
      </c>
      <c r="AC14">
        <f t="shared" si="13"/>
        <v>151483.62277324055</v>
      </c>
      <c r="AD14">
        <f t="shared" si="13"/>
        <v>151483.62277324055</v>
      </c>
      <c r="AE14">
        <f t="shared" si="13"/>
        <v>151483.62277324055</v>
      </c>
      <c r="AF14">
        <f t="shared" si="13"/>
        <v>151483.62277324055</v>
      </c>
    </row>
    <row r="15" spans="1:32">
      <c r="A15" s="100" t="s">
        <v>100</v>
      </c>
      <c r="B15">
        <f t="shared" si="3"/>
        <v>90955.752608150928</v>
      </c>
      <c r="C15">
        <f t="shared" si="4"/>
        <v>90955.752608150928</v>
      </c>
      <c r="D15" s="170">
        <f t="shared" si="5"/>
        <v>90955.752608150928</v>
      </c>
      <c r="E15">
        <f t="shared" ref="E15:N15" si="14">SUM(E$5*SUMIFS(D$39:D$48,$B$39:$B$48,$A15),E$6*IF($B$2=TRUE,SUMIFS($B$147:$B$162,$A$147:$A$162,$A15),SUMIFS(F$125:F$140,$A$125:$A$140,$A15)))</f>
        <v>99711.716658073739</v>
      </c>
      <c r="F15">
        <f t="shared" si="14"/>
        <v>98694.663300408793</v>
      </c>
      <c r="G15">
        <f t="shared" si="14"/>
        <v>99082.848639290736</v>
      </c>
      <c r="H15">
        <f t="shared" si="14"/>
        <v>97092.286382871433</v>
      </c>
      <c r="I15">
        <f t="shared" si="14"/>
        <v>96861.432996566116</v>
      </c>
      <c r="J15">
        <f t="shared" si="14"/>
        <v>101013.25862028108</v>
      </c>
      <c r="K15">
        <f t="shared" si="14"/>
        <v>116664.8792028349</v>
      </c>
      <c r="L15">
        <f t="shared" si="14"/>
        <v>135624.52293748167</v>
      </c>
      <c r="M15">
        <f t="shared" si="14"/>
        <v>135624.52293748167</v>
      </c>
      <c r="N15">
        <f t="shared" si="14"/>
        <v>135624.52293748167</v>
      </c>
      <c r="O15">
        <f t="shared" ref="O15:AF15" si="15">SUM(O$5*SUMIFS(N$39:N$48,$B$39:$B$48,$A15),O$6*IF($B$2=TRUE,SUMIFS($B$147:$B$162,$A$147:$A$162,$A15),SUMIFS(P$125:P$140,$A$125:$A$140,$A15)))</f>
        <v>135624.52293748167</v>
      </c>
      <c r="P15">
        <f t="shared" si="15"/>
        <v>135624.52293748167</v>
      </c>
      <c r="Q15">
        <f t="shared" si="15"/>
        <v>135624.52293748167</v>
      </c>
      <c r="R15">
        <f t="shared" si="15"/>
        <v>135624.52293748167</v>
      </c>
      <c r="S15">
        <f t="shared" si="15"/>
        <v>135624.52293748167</v>
      </c>
      <c r="T15">
        <f t="shared" si="15"/>
        <v>135624.52293748167</v>
      </c>
      <c r="U15">
        <f t="shared" si="15"/>
        <v>135624.52293748167</v>
      </c>
      <c r="V15">
        <f t="shared" si="15"/>
        <v>135624.52293748167</v>
      </c>
      <c r="W15">
        <f t="shared" si="15"/>
        <v>135624.52293748167</v>
      </c>
      <c r="X15">
        <f t="shared" si="15"/>
        <v>135624.52293748167</v>
      </c>
      <c r="Y15">
        <f t="shared" si="15"/>
        <v>135624.52293748167</v>
      </c>
      <c r="Z15">
        <f t="shared" si="15"/>
        <v>135624.52293748167</v>
      </c>
      <c r="AA15">
        <f t="shared" si="15"/>
        <v>135624.52293748167</v>
      </c>
      <c r="AB15">
        <f t="shared" si="15"/>
        <v>135624.52293748167</v>
      </c>
      <c r="AC15">
        <f t="shared" si="15"/>
        <v>135624.52293748167</v>
      </c>
      <c r="AD15">
        <f t="shared" si="15"/>
        <v>135624.52293748167</v>
      </c>
      <c r="AE15">
        <f t="shared" si="15"/>
        <v>135624.52293748167</v>
      </c>
      <c r="AF15">
        <f t="shared" si="15"/>
        <v>135624.52293748167</v>
      </c>
    </row>
    <row r="16" spans="1:32">
      <c r="A16" s="100" t="s">
        <v>102</v>
      </c>
      <c r="B16">
        <f t="shared" si="3"/>
        <v>719529.09064282</v>
      </c>
      <c r="C16">
        <f t="shared" si="4"/>
        <v>719529.09064282</v>
      </c>
      <c r="D16" s="170">
        <f t="shared" si="5"/>
        <v>719529.09064282</v>
      </c>
      <c r="E16">
        <f t="shared" ref="E16:N16" si="16">SUM(E$5*SUMIFS(D$39:D$48,$B$39:$B$48,$A16),E$6*IF($B$2=TRUE,SUMIFS($B$147:$B$162,$A$147:$A$162,$A16),SUMIFS(F$125:F$140,$A$125:$A$140,$A16)))</f>
        <v>1149018.8585265952</v>
      </c>
      <c r="F16">
        <f t="shared" si="16"/>
        <v>1088040.7183796421</v>
      </c>
      <c r="G16">
        <f t="shared" si="16"/>
        <v>1098868.3530605419</v>
      </c>
      <c r="H16">
        <f t="shared" si="16"/>
        <v>1046350.8863389526</v>
      </c>
      <c r="I16">
        <f t="shared" si="16"/>
        <v>1008485.9077642725</v>
      </c>
      <c r="J16">
        <f t="shared" si="16"/>
        <v>1052854.1477848475</v>
      </c>
      <c r="K16">
        <f t="shared" si="16"/>
        <v>1060546.9236868611</v>
      </c>
      <c r="L16">
        <f t="shared" si="16"/>
        <v>1101549.8574993424</v>
      </c>
      <c r="M16">
        <f t="shared" si="16"/>
        <v>1101549.8574993424</v>
      </c>
      <c r="N16">
        <f t="shared" si="16"/>
        <v>1101549.8574993424</v>
      </c>
      <c r="O16">
        <f t="shared" ref="O16:AF16" si="17">SUM(O$5*SUMIFS(N$39:N$48,$B$39:$B$48,$A16),O$6*IF($B$2=TRUE,SUMIFS($B$147:$B$162,$A$147:$A$162,$A16),SUMIFS(P$125:P$140,$A$125:$A$140,$A16)))</f>
        <v>1101549.8574993424</v>
      </c>
      <c r="P16">
        <f t="shared" si="17"/>
        <v>1101549.8574993424</v>
      </c>
      <c r="Q16">
        <f t="shared" si="17"/>
        <v>1101549.8574993424</v>
      </c>
      <c r="R16">
        <f t="shared" si="17"/>
        <v>1101549.8574993424</v>
      </c>
      <c r="S16">
        <f t="shared" si="17"/>
        <v>1101549.8574993424</v>
      </c>
      <c r="T16">
        <f t="shared" si="17"/>
        <v>1101549.8574993424</v>
      </c>
      <c r="U16">
        <f t="shared" si="17"/>
        <v>1101549.8574993424</v>
      </c>
      <c r="V16">
        <f t="shared" si="17"/>
        <v>1101549.8574993424</v>
      </c>
      <c r="W16">
        <f t="shared" si="17"/>
        <v>1101549.8574993424</v>
      </c>
      <c r="X16">
        <f t="shared" si="17"/>
        <v>1101549.8574993424</v>
      </c>
      <c r="Y16">
        <f t="shared" si="17"/>
        <v>1101549.8574993424</v>
      </c>
      <c r="Z16">
        <f t="shared" si="17"/>
        <v>1101549.8574993424</v>
      </c>
      <c r="AA16">
        <f t="shared" si="17"/>
        <v>1101549.8574993424</v>
      </c>
      <c r="AB16">
        <f t="shared" si="17"/>
        <v>1101549.8574993424</v>
      </c>
      <c r="AC16">
        <f t="shared" si="17"/>
        <v>1101549.8574993424</v>
      </c>
      <c r="AD16">
        <f t="shared" si="17"/>
        <v>1101549.8574993424</v>
      </c>
      <c r="AE16">
        <f t="shared" si="17"/>
        <v>1101549.8574993424</v>
      </c>
      <c r="AF16">
        <f t="shared" si="17"/>
        <v>1101549.8574993424</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91995.432456932176</v>
      </c>
      <c r="C18">
        <f t="shared" si="4"/>
        <v>91995.432456932176</v>
      </c>
      <c r="D18" s="170">
        <f t="shared" si="5"/>
        <v>91995.432456932176</v>
      </c>
      <c r="E18">
        <f t="shared" ref="E18:N18" si="20">SUM(E$5*SUMIFS(D$39:D$48,$B$39:$B$48,$A18),E$6*IF($B$2=TRUE,SUMIFS($B$147:$B$162,$A$147:$A$162,$A18),SUMIFS(F$125:F$140,$A$125:$A$140,$A18)))</f>
        <v>84979.224986141577</v>
      </c>
      <c r="F18">
        <f t="shared" si="20"/>
        <v>83209.690519226453</v>
      </c>
      <c r="G18">
        <f t="shared" si="20"/>
        <v>83080.511721472372</v>
      </c>
      <c r="H18">
        <f t="shared" si="20"/>
        <v>81214.081682075965</v>
      </c>
      <c r="I18">
        <f t="shared" si="20"/>
        <v>79446.869295088996</v>
      </c>
      <c r="J18">
        <f t="shared" si="20"/>
        <v>79561.021177627728</v>
      </c>
      <c r="K18">
        <f t="shared" si="20"/>
        <v>79539.651409661426</v>
      </c>
      <c r="L18">
        <f t="shared" si="20"/>
        <v>83401.027539677583</v>
      </c>
      <c r="M18">
        <f t="shared" si="20"/>
        <v>83401.027539677583</v>
      </c>
      <c r="N18">
        <f t="shared" si="20"/>
        <v>83401.027539677583</v>
      </c>
      <c r="O18">
        <f t="shared" ref="O18:AF18" si="21">SUM(O$5*SUMIFS(N$39:N$48,$B$39:$B$48,$A18),O$6*IF($B$2=TRUE,SUMIFS($B$147:$B$162,$A$147:$A$162,$A18),SUMIFS(P$125:P$140,$A$125:$A$140,$A18)))</f>
        <v>83401.027539677583</v>
      </c>
      <c r="P18">
        <f t="shared" si="21"/>
        <v>83401.027539677583</v>
      </c>
      <c r="Q18">
        <f t="shared" si="21"/>
        <v>83401.027539677583</v>
      </c>
      <c r="R18">
        <f t="shared" si="21"/>
        <v>83401.027539677583</v>
      </c>
      <c r="S18">
        <f t="shared" si="21"/>
        <v>83401.027539677583</v>
      </c>
      <c r="T18">
        <f t="shared" si="21"/>
        <v>83401.027539677583</v>
      </c>
      <c r="U18">
        <f t="shared" si="21"/>
        <v>83401.027539677583</v>
      </c>
      <c r="V18">
        <f t="shared" si="21"/>
        <v>83401.027539677583</v>
      </c>
      <c r="W18">
        <f t="shared" si="21"/>
        <v>83401.027539677583</v>
      </c>
      <c r="X18">
        <f t="shared" si="21"/>
        <v>83401.027539677583</v>
      </c>
      <c r="Y18">
        <f t="shared" si="21"/>
        <v>83401.027539677583</v>
      </c>
      <c r="Z18">
        <f t="shared" si="21"/>
        <v>83401.027539677583</v>
      </c>
      <c r="AA18">
        <f t="shared" si="21"/>
        <v>83401.027539677583</v>
      </c>
      <c r="AB18">
        <f t="shared" si="21"/>
        <v>83401.027539677583</v>
      </c>
      <c r="AC18">
        <f t="shared" si="21"/>
        <v>83401.027539677583</v>
      </c>
      <c r="AD18">
        <f t="shared" si="21"/>
        <v>83401.027539677583</v>
      </c>
      <c r="AE18">
        <f t="shared" si="21"/>
        <v>83401.027539677583</v>
      </c>
      <c r="AF18">
        <f t="shared" si="21"/>
        <v>83401.027539677583</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24926.50484575524</v>
      </c>
      <c r="C20">
        <f t="shared" si="4"/>
        <v>24926.50484575524</v>
      </c>
      <c r="D20" s="170">
        <f t="shared" si="5"/>
        <v>24926.50484575524</v>
      </c>
      <c r="E20">
        <f t="shared" ref="E20:N20" si="24">SUM(E$5*SUMIFS(D$39:D$48,$B$39:$B$48,$A20),E$6*IF($B$2=TRUE,SUMIFS($B$147:$B$162,$A$147:$A$162,$A20),SUMIFS(F$125:F$140,$A$125:$A$140,$A20)))</f>
        <v>23238.862119697467</v>
      </c>
      <c r="F20">
        <f t="shared" si="24"/>
        <v>20957.015518028144</v>
      </c>
      <c r="G20">
        <f t="shared" si="24"/>
        <v>22069.968949244681</v>
      </c>
      <c r="H20">
        <f t="shared" si="24"/>
        <v>23655.910109663466</v>
      </c>
      <c r="I20">
        <f t="shared" si="24"/>
        <v>24344.969795014975</v>
      </c>
      <c r="J20">
        <f t="shared" si="24"/>
        <v>26094.133112044197</v>
      </c>
      <c r="K20">
        <f t="shared" si="24"/>
        <v>26808.120577141141</v>
      </c>
      <c r="L20">
        <f t="shared" si="24"/>
        <v>22997.280693811565</v>
      </c>
      <c r="M20">
        <f t="shared" si="24"/>
        <v>22997.280693811565</v>
      </c>
      <c r="N20">
        <f t="shared" si="24"/>
        <v>22997.280693811565</v>
      </c>
      <c r="O20">
        <f t="shared" ref="O20:AF20" si="25">SUM(O$5*SUMIFS(N$39:N$48,$B$39:$B$48,$A20),O$6*IF($B$2=TRUE,SUMIFS($B$147:$B$162,$A$147:$A$162,$A20),SUMIFS(P$125:P$140,$A$125:$A$140,$A20)))</f>
        <v>22997.280693811565</v>
      </c>
      <c r="P20">
        <f t="shared" si="25"/>
        <v>22997.280693811565</v>
      </c>
      <c r="Q20">
        <f t="shared" si="25"/>
        <v>22997.280693811565</v>
      </c>
      <c r="R20">
        <f t="shared" si="25"/>
        <v>22997.280693811565</v>
      </c>
      <c r="S20">
        <f t="shared" si="25"/>
        <v>22997.280693811565</v>
      </c>
      <c r="T20">
        <f t="shared" si="25"/>
        <v>22997.280693811565</v>
      </c>
      <c r="U20">
        <f t="shared" si="25"/>
        <v>22997.280693811565</v>
      </c>
      <c r="V20">
        <f t="shared" si="25"/>
        <v>22997.280693811565</v>
      </c>
      <c r="W20">
        <f t="shared" si="25"/>
        <v>22997.280693811565</v>
      </c>
      <c r="X20">
        <f t="shared" si="25"/>
        <v>22997.280693811565</v>
      </c>
      <c r="Y20">
        <f t="shared" si="25"/>
        <v>22997.280693811565</v>
      </c>
      <c r="Z20">
        <f t="shared" si="25"/>
        <v>22997.280693811565</v>
      </c>
      <c r="AA20">
        <f t="shared" si="25"/>
        <v>22997.280693811565</v>
      </c>
      <c r="AB20">
        <f t="shared" si="25"/>
        <v>22997.280693811565</v>
      </c>
      <c r="AC20">
        <f t="shared" si="25"/>
        <v>22997.280693811565</v>
      </c>
      <c r="AD20">
        <f t="shared" si="25"/>
        <v>22997.280693811565</v>
      </c>
      <c r="AE20">
        <f t="shared" si="25"/>
        <v>22997.280693811565</v>
      </c>
      <c r="AF20">
        <f t="shared" si="25"/>
        <v>22997.280693811565</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180170.92114782604</v>
      </c>
      <c r="G23">
        <f t="shared" si="30"/>
        <v>343215.96333656629</v>
      </c>
      <c r="H23">
        <f t="shared" si="30"/>
        <v>542538.90784019988</v>
      </c>
      <c r="I23">
        <f t="shared" si="30"/>
        <v>805481.7556222711</v>
      </c>
      <c r="J23">
        <f t="shared" si="30"/>
        <v>1102749.1093957382</v>
      </c>
      <c r="K23">
        <f t="shared" si="30"/>
        <v>1168545.2114418754</v>
      </c>
      <c r="L23">
        <f t="shared" si="30"/>
        <v>1228225.8846397705</v>
      </c>
      <c r="M23">
        <f t="shared" si="30"/>
        <v>1228225.8846397705</v>
      </c>
      <c r="N23">
        <f t="shared" si="30"/>
        <v>1228225.8846397705</v>
      </c>
      <c r="O23">
        <f t="shared" ref="O23:AF23" si="31">SUM(O$5*SUMIFS(N$39:N$48,$B$39:$B$48,$A23),O$6*IF($B$2=TRUE,SUMIFS($B$147:$B$162,$A$147:$A$162,$A23),SUMIFS(P$125:P$140,$A$125:$A$140,$A23)))</f>
        <v>1228225.8846397705</v>
      </c>
      <c r="P23">
        <f t="shared" si="31"/>
        <v>1228225.8846397705</v>
      </c>
      <c r="Q23">
        <f t="shared" si="31"/>
        <v>1228225.8846397705</v>
      </c>
      <c r="R23">
        <f t="shared" si="31"/>
        <v>1228225.8846397705</v>
      </c>
      <c r="S23">
        <f t="shared" si="31"/>
        <v>1228225.8846397705</v>
      </c>
      <c r="T23">
        <f t="shared" si="31"/>
        <v>1228225.8846397705</v>
      </c>
      <c r="U23">
        <f t="shared" si="31"/>
        <v>1228225.8846397705</v>
      </c>
      <c r="V23">
        <f t="shared" si="31"/>
        <v>1228225.8846397705</v>
      </c>
      <c r="W23">
        <f t="shared" si="31"/>
        <v>1228225.8846397705</v>
      </c>
      <c r="X23">
        <f t="shared" si="31"/>
        <v>1228225.8846397705</v>
      </c>
      <c r="Y23">
        <f t="shared" si="31"/>
        <v>1228225.8846397705</v>
      </c>
      <c r="Z23">
        <f t="shared" si="31"/>
        <v>1228225.8846397705</v>
      </c>
      <c r="AA23">
        <f t="shared" si="31"/>
        <v>1228225.8846397705</v>
      </c>
      <c r="AB23">
        <f t="shared" si="31"/>
        <v>1228225.8846397705</v>
      </c>
      <c r="AC23">
        <f t="shared" si="31"/>
        <v>1228225.8846397705</v>
      </c>
      <c r="AD23">
        <f t="shared" si="31"/>
        <v>1228225.8846397705</v>
      </c>
      <c r="AE23">
        <f t="shared" si="31"/>
        <v>1228225.8846397705</v>
      </c>
      <c r="AF23">
        <f t="shared" si="31"/>
        <v>1228225.8846397705</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1.0567256975704461E-2</v>
      </c>
      <c r="D39">
        <f>SUMPRODUCT(P$57:P$106,$B$57:$B$106)</f>
        <v>9.761324927138772E-3</v>
      </c>
      <c r="E39">
        <f>SUMPRODUCT(AB$57:AB$106,$B$57:$B$106)</f>
        <v>9.5580634723049975E-3</v>
      </c>
      <c r="F39">
        <f>SUMPRODUCT(AN$57:AN$106,$B$57:$B$106)</f>
        <v>9.5432250665795949E-3</v>
      </c>
      <c r="G39">
        <f>SUMPRODUCT(AZ$57:AZ$106,$B$57:$B$106)</f>
        <v>9.3288334894465735E-3</v>
      </c>
      <c r="H39">
        <f>SUMPRODUCT(BL$57:BL$106,$B$57:$B$106)</f>
        <v>9.1258387654130513E-3</v>
      </c>
      <c r="I39">
        <f>SUMPRODUCT(BX$57:BX$106,$B$57:$B$106)</f>
        <v>9.1389510715877299E-3</v>
      </c>
      <c r="J39">
        <f>SUMPRODUCT(CJ$57:CJ$106,$B$57:$B$106)</f>
        <v>9.1364963863541249E-3</v>
      </c>
      <c r="K39">
        <f>SUMPRODUCT(CV$57:CV$106,$B$57:$B$106)</f>
        <v>9.5800418185127759E-3</v>
      </c>
      <c r="L39" s="156">
        <f>K39</f>
        <v>9.5800418185127759E-3</v>
      </c>
      <c r="M39" s="156">
        <f t="shared" ref="M39:AE50" si="53">L39</f>
        <v>9.5800418185127759E-3</v>
      </c>
      <c r="N39" s="156">
        <f t="shared" si="53"/>
        <v>9.5800418185127759E-3</v>
      </c>
      <c r="O39" s="156">
        <f t="shared" si="53"/>
        <v>9.5800418185127759E-3</v>
      </c>
      <c r="P39" s="156">
        <f t="shared" si="53"/>
        <v>9.5800418185127759E-3</v>
      </c>
      <c r="Q39" s="156">
        <f t="shared" si="53"/>
        <v>9.5800418185127759E-3</v>
      </c>
      <c r="R39" s="156">
        <f t="shared" si="53"/>
        <v>9.5800418185127759E-3</v>
      </c>
      <c r="S39" s="156">
        <f t="shared" si="53"/>
        <v>9.5800418185127759E-3</v>
      </c>
      <c r="T39" s="156">
        <f t="shared" si="53"/>
        <v>9.5800418185127759E-3</v>
      </c>
      <c r="U39" s="156">
        <f t="shared" si="53"/>
        <v>9.5800418185127759E-3</v>
      </c>
      <c r="V39" s="156">
        <f t="shared" si="53"/>
        <v>9.5800418185127759E-3</v>
      </c>
      <c r="W39" s="156">
        <f t="shared" si="53"/>
        <v>9.5800418185127759E-3</v>
      </c>
      <c r="X39" s="156">
        <f t="shared" si="53"/>
        <v>9.5800418185127759E-3</v>
      </c>
      <c r="Y39" s="156">
        <f t="shared" si="53"/>
        <v>9.5800418185127759E-3</v>
      </c>
      <c r="Z39" s="156">
        <f t="shared" si="53"/>
        <v>9.5800418185127759E-3</v>
      </c>
      <c r="AA39" s="156">
        <f t="shared" si="53"/>
        <v>9.5800418185127759E-3</v>
      </c>
      <c r="AB39" s="156">
        <f t="shared" si="53"/>
        <v>9.5800418185127759E-3</v>
      </c>
      <c r="AC39" s="156">
        <f t="shared" si="53"/>
        <v>9.5800418185127759E-3</v>
      </c>
      <c r="AD39" s="156">
        <f t="shared" si="53"/>
        <v>9.5800418185127759E-3</v>
      </c>
      <c r="AE39" s="156">
        <f t="shared" si="53"/>
        <v>9.5800418185127759E-3</v>
      </c>
    </row>
    <row r="40" spans="1:32">
      <c r="B40" s="2" t="s">
        <v>98</v>
      </c>
      <c r="C40">
        <f>SUMPRODUCT(E57:E106,$B$57:$B$106)</f>
        <v>2.3221335729561834E-2</v>
      </c>
      <c r="D40">
        <f>SUMPRODUCT(Q$57:Q$106,$B$57:$B$106)</f>
        <v>1.7726428552228949E-2</v>
      </c>
      <c r="E40">
        <f>SUMPRODUCT(AC$57:AC$106,$B$57:$B$106)</f>
        <v>1.7440948063645229E-2</v>
      </c>
      <c r="F40">
        <f>SUMPRODUCT(AO$57:AO$106,$B$57:$B$106)</f>
        <v>1.6633354101735977E-2</v>
      </c>
      <c r="G40">
        <f>SUMPRODUCT(BA$57:BA$106,$B$57:$B$106)</f>
        <v>1.5257939949960796E-2</v>
      </c>
      <c r="H40">
        <f>SUMPRODUCT(BM$57:BM$106,$B$57:$B$106)</f>
        <v>1.0400475222980961E-2</v>
      </c>
      <c r="I40">
        <f>SUMPRODUCT(BY$57:BY$106,$B$57:$B$106)</f>
        <v>5.9427670046755098E-3</v>
      </c>
      <c r="J40">
        <f>SUMPRODUCT(CK$57:CK$106,$B$57:$B$106)</f>
        <v>5.4789085300902237E-3</v>
      </c>
      <c r="K40">
        <f>SUMPRODUCT(CW$57:CW$106,$B$57:$B$106)</f>
        <v>5.2761908085571397E-3</v>
      </c>
      <c r="L40" s="156">
        <f t="shared" ref="L40:AA50" si="54">K40</f>
        <v>5.2761908085571397E-3</v>
      </c>
      <c r="M40" s="156">
        <f t="shared" si="54"/>
        <v>5.2761908085571397E-3</v>
      </c>
      <c r="N40" s="156">
        <f t="shared" si="54"/>
        <v>5.2761908085571397E-3</v>
      </c>
      <c r="O40" s="156">
        <f t="shared" si="54"/>
        <v>5.2761908085571397E-3</v>
      </c>
      <c r="P40" s="156">
        <f t="shared" si="54"/>
        <v>5.2761908085571397E-3</v>
      </c>
      <c r="Q40" s="156">
        <f t="shared" si="54"/>
        <v>5.2761908085571397E-3</v>
      </c>
      <c r="R40" s="156">
        <f t="shared" si="54"/>
        <v>5.2761908085571397E-3</v>
      </c>
      <c r="S40" s="156">
        <f t="shared" si="54"/>
        <v>5.2761908085571397E-3</v>
      </c>
      <c r="T40" s="156">
        <f t="shared" si="54"/>
        <v>5.2761908085571397E-3</v>
      </c>
      <c r="U40" s="156">
        <f t="shared" si="54"/>
        <v>5.2761908085571397E-3</v>
      </c>
      <c r="V40" s="156">
        <f t="shared" si="54"/>
        <v>5.2761908085571397E-3</v>
      </c>
      <c r="W40" s="156">
        <f t="shared" si="54"/>
        <v>5.2761908085571397E-3</v>
      </c>
      <c r="X40" s="156">
        <f t="shared" si="54"/>
        <v>5.2761908085571397E-3</v>
      </c>
      <c r="Y40" s="156">
        <f t="shared" si="54"/>
        <v>5.2761908085571397E-3</v>
      </c>
      <c r="Z40" s="156">
        <f t="shared" si="54"/>
        <v>5.2761908085571397E-3</v>
      </c>
      <c r="AA40" s="156">
        <f t="shared" si="54"/>
        <v>5.2761908085571397E-3</v>
      </c>
      <c r="AB40" s="156">
        <f t="shared" si="53"/>
        <v>5.2761908085571397E-3</v>
      </c>
      <c r="AC40" s="156">
        <f t="shared" si="53"/>
        <v>5.2761908085571397E-3</v>
      </c>
      <c r="AD40" s="156">
        <f t="shared" si="53"/>
        <v>5.2761908085571397E-3</v>
      </c>
      <c r="AE40" s="156">
        <f t="shared" si="53"/>
        <v>5.2761908085571397E-3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1.8096977731960718E-2</v>
      </c>
      <c r="D42">
        <f>SUMPRODUCT(S$57:S$106,$B$57:$B$106)</f>
        <v>1.5389815787219993E-2</v>
      </c>
      <c r="E42">
        <f>SUMPRODUCT(AE$57:AE$106,$B$57:$B$106)</f>
        <v>1.5304149969789117E-2</v>
      </c>
      <c r="F42">
        <f>SUMPRODUCT(AQ$57:AQ$106,$B$57:$B$106)</f>
        <v>1.6361813436817047E-2</v>
      </c>
      <c r="G42">
        <f>SUMPRODUCT(BC$57:BC$106,$B$57:$B$106)</f>
        <v>1.5649922021078979E-2</v>
      </c>
      <c r="H42">
        <f>SUMPRODUCT(BO$57:BO$106,$B$57:$B$106)</f>
        <v>1.5840830724728916E-2</v>
      </c>
      <c r="I42">
        <f>SUMPRODUCT(CA$57:CA$106,$B$57:$B$106)</f>
        <v>1.6658406550491833E-2</v>
      </c>
      <c r="J42">
        <f>SUMPRODUCT(CM$57:CM$106,$B$57:$B$106)</f>
        <v>1.6704036505709806E-2</v>
      </c>
      <c r="K42">
        <f>SUMPRODUCT(CY$57:CY$106,$B$57:$B$106)</f>
        <v>1.7400498336750697E-2</v>
      </c>
      <c r="L42" s="156">
        <f t="shared" si="54"/>
        <v>1.7400498336750697E-2</v>
      </c>
      <c r="M42" s="156">
        <f t="shared" si="53"/>
        <v>1.7400498336750697E-2</v>
      </c>
      <c r="N42" s="156">
        <f t="shared" si="53"/>
        <v>1.7400498336750697E-2</v>
      </c>
      <c r="O42" s="156">
        <f t="shared" si="53"/>
        <v>1.7400498336750697E-2</v>
      </c>
      <c r="P42" s="156">
        <f t="shared" si="53"/>
        <v>1.7400498336750697E-2</v>
      </c>
      <c r="Q42" s="156">
        <f t="shared" si="53"/>
        <v>1.7400498336750697E-2</v>
      </c>
      <c r="R42" s="156">
        <f t="shared" si="53"/>
        <v>1.7400498336750697E-2</v>
      </c>
      <c r="S42" s="156">
        <f t="shared" si="53"/>
        <v>1.7400498336750697E-2</v>
      </c>
      <c r="T42" s="156">
        <f t="shared" si="53"/>
        <v>1.7400498336750697E-2</v>
      </c>
      <c r="U42" s="156">
        <f t="shared" si="53"/>
        <v>1.7400498336750697E-2</v>
      </c>
      <c r="V42" s="156">
        <f t="shared" si="53"/>
        <v>1.7400498336750697E-2</v>
      </c>
      <c r="W42" s="156">
        <f t="shared" si="53"/>
        <v>1.7400498336750697E-2</v>
      </c>
      <c r="X42" s="156">
        <f t="shared" si="53"/>
        <v>1.7400498336750697E-2</v>
      </c>
      <c r="Y42" s="156">
        <f t="shared" si="53"/>
        <v>1.7400498336750697E-2</v>
      </c>
      <c r="Z42" s="156">
        <f t="shared" si="53"/>
        <v>1.7400498336750697E-2</v>
      </c>
      <c r="AA42" s="156">
        <f t="shared" si="53"/>
        <v>1.7400498336750697E-2</v>
      </c>
      <c r="AB42" s="156">
        <f t="shared" si="53"/>
        <v>1.7400498336750697E-2</v>
      </c>
      <c r="AC42" s="156">
        <f t="shared" si="53"/>
        <v>1.7400498336750697E-2</v>
      </c>
      <c r="AD42" s="156">
        <f t="shared" si="53"/>
        <v>1.7400498336750697E-2</v>
      </c>
      <c r="AE42" s="156">
        <f t="shared" si="53"/>
        <v>1.7400498336750697E-2</v>
      </c>
    </row>
    <row r="43" spans="1:32">
      <c r="B43" s="2" t="s">
        <v>347</v>
      </c>
      <c r="C43">
        <f>SUMPRODUCT(H57:H106,$B$57:$B$106)</f>
        <v>0.50585992764168797</v>
      </c>
      <c r="D43">
        <f>SUMPRODUCT(T$57:T$106,$B$57:$B$106)</f>
        <v>0.47803137494947362</v>
      </c>
      <c r="E43">
        <f>SUMPRODUCT(AF$57:AF$106,$B$57:$B$106)</f>
        <v>0.47269770219972718</v>
      </c>
      <c r="F43">
        <f>SUMPRODUCT(AR$57:AR$106,$B$57:$B$106)</f>
        <v>0.45145954051246484</v>
      </c>
      <c r="G43">
        <f>SUMPRODUCT(BD$57:BD$106,$B$57:$B$106)</f>
        <v>0.44249487959414796</v>
      </c>
      <c r="H43">
        <f>SUMPRODUCT(BP$57:BP$106,$B$57:$B$106)</f>
        <v>0.42921687675386561</v>
      </c>
      <c r="I43">
        <f>SUMPRODUCT(CB$57:CB$106,$B$57:$B$106)</f>
        <v>0.39221267966061213</v>
      </c>
      <c r="J43">
        <f>SUMPRODUCT(CN$57:CN$106,$B$57:$B$106)</f>
        <v>0.3817359442583711</v>
      </c>
      <c r="K43">
        <f>SUMPRODUCT(CZ$57:CZ$106,$B$57:$B$106)</f>
        <v>0.35078121790082728</v>
      </c>
      <c r="L43" s="156">
        <f t="shared" si="54"/>
        <v>0.35078121790082728</v>
      </c>
      <c r="M43" s="156">
        <f t="shared" si="53"/>
        <v>0.35078121790082728</v>
      </c>
      <c r="N43" s="156">
        <f t="shared" si="53"/>
        <v>0.35078121790082728</v>
      </c>
      <c r="O43" s="156">
        <f t="shared" si="53"/>
        <v>0.35078121790082728</v>
      </c>
      <c r="P43" s="156">
        <f t="shared" si="53"/>
        <v>0.35078121790082728</v>
      </c>
      <c r="Q43" s="156">
        <f t="shared" si="53"/>
        <v>0.35078121790082728</v>
      </c>
      <c r="R43" s="156">
        <f t="shared" si="53"/>
        <v>0.35078121790082728</v>
      </c>
      <c r="S43" s="156">
        <f t="shared" si="53"/>
        <v>0.35078121790082728</v>
      </c>
      <c r="T43" s="156">
        <f t="shared" si="53"/>
        <v>0.35078121790082728</v>
      </c>
      <c r="U43" s="156">
        <f t="shared" si="53"/>
        <v>0.35078121790082728</v>
      </c>
      <c r="V43" s="156">
        <f t="shared" si="53"/>
        <v>0.35078121790082728</v>
      </c>
      <c r="W43" s="156">
        <f t="shared" si="53"/>
        <v>0.35078121790082728</v>
      </c>
      <c r="X43" s="156">
        <f t="shared" si="53"/>
        <v>0.35078121790082728</v>
      </c>
      <c r="Y43" s="156">
        <f t="shared" si="53"/>
        <v>0.35078121790082728</v>
      </c>
      <c r="Z43" s="156">
        <f t="shared" si="53"/>
        <v>0.35078121790082728</v>
      </c>
      <c r="AA43" s="156">
        <f t="shared" si="53"/>
        <v>0.35078121790082728</v>
      </c>
      <c r="AB43" s="156">
        <f t="shared" si="53"/>
        <v>0.35078121790082728</v>
      </c>
      <c r="AC43" s="156">
        <f t="shared" si="53"/>
        <v>0.35078121790082728</v>
      </c>
      <c r="AD43" s="156">
        <f t="shared" si="53"/>
        <v>0.35078121790082728</v>
      </c>
      <c r="AE43" s="156">
        <f t="shared" si="53"/>
        <v>0.35078121790082728</v>
      </c>
    </row>
    <row r="44" spans="1:32">
      <c r="B44" s="2" t="s">
        <v>99</v>
      </c>
      <c r="C44">
        <f>SUMPRODUCT(I57:I106,$B$57:$B$106)</f>
        <v>0.34629314644954412</v>
      </c>
      <c r="D44">
        <f>SUMPRODUCT(U$57:U$106,$B$57:$B$106)</f>
        <v>0.33298349859048798</v>
      </c>
      <c r="E44">
        <f>SUMPRODUCT(AG$57:AG$106,$B$57:$B$106)</f>
        <v>0.32557917445043882</v>
      </c>
      <c r="F44">
        <f>SUMPRODUCT(AS$57:AS$106,$B$57:$B$106)</f>
        <v>0.32643740733777232</v>
      </c>
      <c r="G44">
        <f>SUMPRODUCT(BE$57:BE$106,$B$57:$B$106)</f>
        <v>0.32088711013049742</v>
      </c>
      <c r="H44">
        <f>SUMPRODUCT(BQ$57:BQ$106,$B$57:$B$106)</f>
        <v>0.31312796809731269</v>
      </c>
      <c r="I44">
        <f>SUMPRODUCT(CC$57:CC$106,$B$57:$B$106)</f>
        <v>0.31383863400460932</v>
      </c>
      <c r="J44">
        <f>SUMPRODUCT(CO$57:CO$106,$B$57:$B$106)</f>
        <v>0.31441472014332039</v>
      </c>
      <c r="K44">
        <f>SUMPRODUCT(DA$57:DA$106,$B$57:$B$106)</f>
        <v>0.33112681321548598</v>
      </c>
      <c r="L44" s="156">
        <f t="shared" si="54"/>
        <v>0.33112681321548598</v>
      </c>
      <c r="M44" s="156">
        <f t="shared" si="53"/>
        <v>0.33112681321548598</v>
      </c>
      <c r="N44" s="156">
        <f t="shared" si="53"/>
        <v>0.33112681321548598</v>
      </c>
      <c r="O44" s="156">
        <f t="shared" si="53"/>
        <v>0.33112681321548598</v>
      </c>
      <c r="P44" s="156">
        <f t="shared" si="53"/>
        <v>0.33112681321548598</v>
      </c>
      <c r="Q44" s="156">
        <f t="shared" si="53"/>
        <v>0.33112681321548598</v>
      </c>
      <c r="R44" s="156">
        <f t="shared" si="53"/>
        <v>0.33112681321548598</v>
      </c>
      <c r="S44" s="156">
        <f t="shared" si="53"/>
        <v>0.33112681321548598</v>
      </c>
      <c r="T44" s="156">
        <f t="shared" si="53"/>
        <v>0.33112681321548598</v>
      </c>
      <c r="U44" s="156">
        <f t="shared" si="53"/>
        <v>0.33112681321548598</v>
      </c>
      <c r="V44" s="156">
        <f t="shared" si="53"/>
        <v>0.33112681321548598</v>
      </c>
      <c r="W44" s="156">
        <f t="shared" si="53"/>
        <v>0.33112681321548598</v>
      </c>
      <c r="X44" s="156">
        <f t="shared" si="53"/>
        <v>0.33112681321548598</v>
      </c>
      <c r="Y44" s="156">
        <f t="shared" si="53"/>
        <v>0.33112681321548598</v>
      </c>
      <c r="Z44" s="156">
        <f t="shared" si="53"/>
        <v>0.33112681321548598</v>
      </c>
      <c r="AA44" s="156">
        <f t="shared" si="53"/>
        <v>0.33112681321548598</v>
      </c>
      <c r="AB44" s="156">
        <f t="shared" si="53"/>
        <v>0.33112681321548598</v>
      </c>
      <c r="AC44" s="156">
        <f t="shared" si="53"/>
        <v>0.33112681321548598</v>
      </c>
      <c r="AD44" s="156">
        <f t="shared" si="53"/>
        <v>0.33112681321548598</v>
      </c>
      <c r="AE44" s="156">
        <f t="shared" si="53"/>
        <v>0.33112681321548598</v>
      </c>
    </row>
    <row r="45" spans="1:32">
      <c r="B45" s="2" t="s">
        <v>109</v>
      </c>
      <c r="C45">
        <f>SUMPRODUCT(J57:J106,$B$57:$B$106)</f>
        <v>0</v>
      </c>
      <c r="D45">
        <f>SUMPRODUCT(V$57:V$106,$B$57:$B$106)</f>
        <v>0</v>
      </c>
      <c r="E45">
        <f>SUMPRODUCT(AH$57:AH$106,$B$57:$B$106)</f>
        <v>2.0695727738545965E-2</v>
      </c>
      <c r="F45">
        <f>SUMPRODUCT(AT$57:AT$106,$B$57:$B$106)</f>
        <v>3.9424253855639774E-2</v>
      </c>
      <c r="G45">
        <f>SUMPRODUCT(BF$57:BF$106,$B$57:$B$106)</f>
        <v>6.2319920732471307E-2</v>
      </c>
      <c r="H45">
        <f>SUMPRODUCT(BR$57:BR$106,$B$57:$B$106)</f>
        <v>9.252342723522608E-2</v>
      </c>
      <c r="I45">
        <f>SUMPRODUCT(CD$57:CD$106,$B$57:$B$106)</f>
        <v>0.12666969334775816</v>
      </c>
      <c r="J45">
        <f>SUMPRODUCT(CP$57:CP$106,$B$57:$B$106)</f>
        <v>0.13422750681471157</v>
      </c>
      <c r="K45">
        <f>SUMPRODUCT(DB$57:DB$106,$B$57:$B$106)</f>
        <v>0.1410828581438163</v>
      </c>
      <c r="L45" s="156">
        <f t="shared" si="54"/>
        <v>0.1410828581438163</v>
      </c>
      <c r="M45" s="156">
        <f t="shared" si="53"/>
        <v>0.1410828581438163</v>
      </c>
      <c r="N45" s="156">
        <f t="shared" si="53"/>
        <v>0.1410828581438163</v>
      </c>
      <c r="O45" s="156">
        <f t="shared" si="53"/>
        <v>0.1410828581438163</v>
      </c>
      <c r="P45" s="156">
        <f t="shared" si="53"/>
        <v>0.1410828581438163</v>
      </c>
      <c r="Q45" s="156">
        <f t="shared" si="53"/>
        <v>0.1410828581438163</v>
      </c>
      <c r="R45" s="156">
        <f t="shared" si="53"/>
        <v>0.1410828581438163</v>
      </c>
      <c r="S45" s="156">
        <f t="shared" si="53"/>
        <v>0.1410828581438163</v>
      </c>
      <c r="T45" s="156">
        <f t="shared" si="53"/>
        <v>0.1410828581438163</v>
      </c>
      <c r="U45" s="156">
        <f t="shared" si="53"/>
        <v>0.1410828581438163</v>
      </c>
      <c r="V45" s="156">
        <f t="shared" si="53"/>
        <v>0.1410828581438163</v>
      </c>
      <c r="W45" s="156">
        <f t="shared" si="53"/>
        <v>0.1410828581438163</v>
      </c>
      <c r="X45" s="156">
        <f t="shared" si="53"/>
        <v>0.1410828581438163</v>
      </c>
      <c r="Y45" s="156">
        <f t="shared" si="53"/>
        <v>0.1410828581438163</v>
      </c>
      <c r="Z45" s="156">
        <f t="shared" si="53"/>
        <v>0.1410828581438163</v>
      </c>
      <c r="AA45" s="156">
        <f t="shared" si="53"/>
        <v>0.1410828581438163</v>
      </c>
      <c r="AB45" s="156">
        <f t="shared" si="53"/>
        <v>0.1410828581438163</v>
      </c>
      <c r="AC45" s="156">
        <f t="shared" si="53"/>
        <v>0.1410828581438163</v>
      </c>
      <c r="AD45" s="156">
        <f t="shared" si="53"/>
        <v>0.1410828581438163</v>
      </c>
      <c r="AE45" s="156">
        <f t="shared" si="53"/>
        <v>0.1410828581438163</v>
      </c>
    </row>
    <row r="46" spans="1:32">
      <c r="B46" s="2" t="s">
        <v>106</v>
      </c>
      <c r="C46">
        <f>SUMPRODUCT(K57:K106,$B$57:$B$106)</f>
        <v>2.8632376105688891E-3</v>
      </c>
      <c r="D46">
        <f>SUMPRODUCT(W$57:W$106,$B$57:$B$106)</f>
        <v>2.6693828300309551E-3</v>
      </c>
      <c r="E46">
        <f>SUMPRODUCT(AI$57:AI$106,$B$57:$B$106)</f>
        <v>2.4072735190033001E-3</v>
      </c>
      <c r="F46">
        <f>SUMPRODUCT(AU$57:AU$106,$B$57:$B$106)</f>
        <v>2.5351153541418332E-3</v>
      </c>
      <c r="G46">
        <f>SUMPRODUCT(BG$57:BG$106,$B$57:$B$106)</f>
        <v>2.7172879614431578E-3</v>
      </c>
      <c r="H46">
        <f>SUMPRODUCT(BS$57:BS$106,$B$57:$B$106)</f>
        <v>2.796438312414292E-3</v>
      </c>
      <c r="I46">
        <f>SUMPRODUCT(CE$57:CE$106,$B$57:$B$106)</f>
        <v>2.9973597904689405E-3</v>
      </c>
      <c r="J46">
        <f>SUMPRODUCT(CQ$57:CQ$106,$B$57:$B$106)</f>
        <v>3.0793735254947894E-3</v>
      </c>
      <c r="K46">
        <f>SUMPRODUCT(DC$57:DC$106,$B$57:$B$106)</f>
        <v>2.6416330500721669E-3</v>
      </c>
      <c r="L46" s="156">
        <f t="shared" si="54"/>
        <v>2.6416330500721669E-3</v>
      </c>
      <c r="M46" s="156">
        <f t="shared" si="53"/>
        <v>2.6416330500721669E-3</v>
      </c>
      <c r="N46" s="156">
        <f t="shared" si="53"/>
        <v>2.6416330500721669E-3</v>
      </c>
      <c r="O46" s="156">
        <f t="shared" si="53"/>
        <v>2.6416330500721669E-3</v>
      </c>
      <c r="P46" s="156">
        <f t="shared" si="53"/>
        <v>2.6416330500721669E-3</v>
      </c>
      <c r="Q46" s="156">
        <f t="shared" si="53"/>
        <v>2.6416330500721669E-3</v>
      </c>
      <c r="R46" s="156">
        <f t="shared" si="53"/>
        <v>2.6416330500721669E-3</v>
      </c>
      <c r="S46" s="156">
        <f t="shared" si="53"/>
        <v>2.6416330500721669E-3</v>
      </c>
      <c r="T46" s="156">
        <f t="shared" si="53"/>
        <v>2.6416330500721669E-3</v>
      </c>
      <c r="U46" s="156">
        <f t="shared" si="53"/>
        <v>2.6416330500721669E-3</v>
      </c>
      <c r="V46" s="156">
        <f t="shared" si="53"/>
        <v>2.6416330500721669E-3</v>
      </c>
      <c r="W46" s="156">
        <f t="shared" si="53"/>
        <v>2.6416330500721669E-3</v>
      </c>
      <c r="X46" s="156">
        <f t="shared" si="53"/>
        <v>2.6416330500721669E-3</v>
      </c>
      <c r="Y46" s="156">
        <f t="shared" si="53"/>
        <v>2.6416330500721669E-3</v>
      </c>
      <c r="Z46" s="156">
        <f t="shared" si="53"/>
        <v>2.6416330500721669E-3</v>
      </c>
      <c r="AA46" s="156">
        <f t="shared" si="53"/>
        <v>2.6416330500721669E-3</v>
      </c>
      <c r="AB46" s="156">
        <f t="shared" si="53"/>
        <v>2.6416330500721669E-3</v>
      </c>
      <c r="AC46" s="156">
        <f t="shared" si="53"/>
        <v>2.6416330500721669E-3</v>
      </c>
      <c r="AD46" s="156">
        <f t="shared" si="53"/>
        <v>2.6416330500721669E-3</v>
      </c>
      <c r="AE46" s="156">
        <f t="shared" si="53"/>
        <v>2.6416330500721669E-3</v>
      </c>
    </row>
    <row r="47" spans="1:32">
      <c r="B47" s="2" t="s">
        <v>100</v>
      </c>
      <c r="C47">
        <f>SUMPRODUCT(L57:L106,$B$57:$B$106)</f>
        <v>1.0447831871206186E-2</v>
      </c>
      <c r="D47">
        <f>SUMPRODUCT(X$57:X$106,$B$57:$B$106)</f>
        <v>1.1453604872261221E-2</v>
      </c>
      <c r="E47">
        <f>SUMPRODUCT(AJ$57:AJ$106,$B$57:$B$106)</f>
        <v>1.1336778809255538E-2</v>
      </c>
      <c r="F47">
        <f>SUMPRODUCT(AV$57:AV$106,$B$57:$B$106)</f>
        <v>1.1381368568992651E-2</v>
      </c>
      <c r="G47">
        <f>SUMPRODUCT(BH$57:BH$106,$B$57:$B$106)</f>
        <v>1.1152718272690513E-2</v>
      </c>
      <c r="H47">
        <f>SUMPRODUCT(BT$57:BT$106,$B$57:$B$106)</f>
        <v>1.112620079251081E-2</v>
      </c>
      <c r="I47">
        <f>SUMPRODUCT(CF$57:CF$106,$B$57:$B$106)</f>
        <v>1.1603109342341801E-2</v>
      </c>
      <c r="J47">
        <f>SUMPRODUCT(CR$57:CR$106,$B$57:$B$106)</f>
        <v>1.3400967044239135E-2</v>
      </c>
      <c r="K47">
        <f>SUMPRODUCT(DD$57:DD$106,$B$57:$B$106)</f>
        <v>1.5578808075701348E-2</v>
      </c>
      <c r="L47" s="156">
        <f t="shared" si="54"/>
        <v>1.5578808075701348E-2</v>
      </c>
      <c r="M47" s="156">
        <f t="shared" si="53"/>
        <v>1.5578808075701348E-2</v>
      </c>
      <c r="N47" s="156">
        <f t="shared" si="53"/>
        <v>1.5578808075701348E-2</v>
      </c>
      <c r="O47" s="156">
        <f t="shared" si="53"/>
        <v>1.5578808075701348E-2</v>
      </c>
      <c r="P47" s="156">
        <f t="shared" si="53"/>
        <v>1.5578808075701348E-2</v>
      </c>
      <c r="Q47" s="156">
        <f t="shared" si="53"/>
        <v>1.5578808075701348E-2</v>
      </c>
      <c r="R47" s="156">
        <f t="shared" si="53"/>
        <v>1.5578808075701348E-2</v>
      </c>
      <c r="S47" s="156">
        <f t="shared" si="53"/>
        <v>1.5578808075701348E-2</v>
      </c>
      <c r="T47" s="156">
        <f t="shared" si="53"/>
        <v>1.5578808075701348E-2</v>
      </c>
      <c r="U47" s="156">
        <f t="shared" si="53"/>
        <v>1.5578808075701348E-2</v>
      </c>
      <c r="V47" s="156">
        <f t="shared" si="53"/>
        <v>1.5578808075701348E-2</v>
      </c>
      <c r="W47" s="156">
        <f t="shared" si="53"/>
        <v>1.5578808075701348E-2</v>
      </c>
      <c r="X47" s="156">
        <f t="shared" si="53"/>
        <v>1.5578808075701348E-2</v>
      </c>
      <c r="Y47" s="156">
        <f t="shared" si="53"/>
        <v>1.5578808075701348E-2</v>
      </c>
      <c r="Z47" s="156">
        <f t="shared" si="53"/>
        <v>1.5578808075701348E-2</v>
      </c>
      <c r="AA47" s="156">
        <f t="shared" si="53"/>
        <v>1.5578808075701348E-2</v>
      </c>
      <c r="AB47" s="156">
        <f t="shared" si="53"/>
        <v>1.5578808075701348E-2</v>
      </c>
      <c r="AC47" s="156">
        <f t="shared" si="53"/>
        <v>1.5578808075701348E-2</v>
      </c>
      <c r="AD47" s="156">
        <f t="shared" si="53"/>
        <v>1.5578808075701348E-2</v>
      </c>
      <c r="AE47" s="156">
        <f t="shared" si="53"/>
        <v>1.5578808075701348E-2</v>
      </c>
    </row>
    <row r="48" spans="1:32">
      <c r="B48" s="2" t="s">
        <v>102</v>
      </c>
      <c r="C48">
        <f>SUMPRODUCT(N57:N106,$B$57:$B$106)</f>
        <v>8.2650285989765787E-2</v>
      </c>
      <c r="D48">
        <f>SUMPRODUCT(Z$57:Z$106,$B$57:$B$106)</f>
        <v>0.13198456949115847</v>
      </c>
      <c r="E48">
        <f>SUMPRODUCT(AL$57:AL$106,$B$57:$B$106)</f>
        <v>0.12498018177728977</v>
      </c>
      <c r="F48">
        <f>SUMPRODUCT(AX$57:AX$106,$B$57:$B$106)</f>
        <v>0.12622392176585587</v>
      </c>
      <c r="G48">
        <f>SUMPRODUCT(BJ$57:BJ$106,$B$57:$B$106)</f>
        <v>0.12019138784826326</v>
      </c>
      <c r="H48">
        <f>SUMPRODUCT(BV$57:BV$106,$B$57:$B$106)</f>
        <v>0.11584194409554752</v>
      </c>
      <c r="I48">
        <f>SUMPRODUCT(CH$57:CH$106,$B$57:$B$106)</f>
        <v>0.12093839922745467</v>
      </c>
      <c r="J48">
        <f>SUMPRODUCT(CT$57:CT$106,$B$57:$B$106)</f>
        <v>0.12182204679170892</v>
      </c>
      <c r="K48">
        <f>SUMPRODUCT(DF$57:DF$106,$B$57:$B$106)</f>
        <v>0.12653193865027632</v>
      </c>
      <c r="L48" s="156">
        <f t="shared" si="54"/>
        <v>0.12653193865027632</v>
      </c>
      <c r="M48" s="156">
        <f t="shared" si="53"/>
        <v>0.12653193865027632</v>
      </c>
      <c r="N48" s="156">
        <f t="shared" si="53"/>
        <v>0.12653193865027632</v>
      </c>
      <c r="O48" s="156">
        <f t="shared" si="53"/>
        <v>0.12653193865027632</v>
      </c>
      <c r="P48" s="156">
        <f t="shared" si="53"/>
        <v>0.12653193865027632</v>
      </c>
      <c r="Q48" s="156">
        <f t="shared" si="53"/>
        <v>0.12653193865027632</v>
      </c>
      <c r="R48" s="156">
        <f t="shared" si="53"/>
        <v>0.12653193865027632</v>
      </c>
      <c r="S48" s="156">
        <f t="shared" si="53"/>
        <v>0.12653193865027632</v>
      </c>
      <c r="T48" s="156">
        <f t="shared" si="53"/>
        <v>0.12653193865027632</v>
      </c>
      <c r="U48" s="156">
        <f t="shared" si="53"/>
        <v>0.12653193865027632</v>
      </c>
      <c r="V48" s="156">
        <f t="shared" si="53"/>
        <v>0.12653193865027632</v>
      </c>
      <c r="W48" s="156">
        <f t="shared" si="53"/>
        <v>0.12653193865027632</v>
      </c>
      <c r="X48" s="156">
        <f t="shared" si="53"/>
        <v>0.12653193865027632</v>
      </c>
      <c r="Y48" s="156">
        <f t="shared" si="53"/>
        <v>0.12653193865027632</v>
      </c>
      <c r="Z48" s="156">
        <f t="shared" si="53"/>
        <v>0.12653193865027632</v>
      </c>
      <c r="AA48" s="156">
        <f t="shared" si="53"/>
        <v>0.12653193865027632</v>
      </c>
      <c r="AB48" s="156">
        <f t="shared" si="53"/>
        <v>0.12653193865027632</v>
      </c>
      <c r="AC48" s="156">
        <f t="shared" si="53"/>
        <v>0.12653193865027632</v>
      </c>
      <c r="AD48" s="156">
        <f t="shared" si="53"/>
        <v>0.12653193865027632</v>
      </c>
      <c r="AE48" s="156">
        <f t="shared" si="53"/>
        <v>0.12653193865027632</v>
      </c>
    </row>
    <row r="49" spans="1:110">
      <c r="B49" s="1"/>
    </row>
    <row r="50" spans="1:110">
      <c r="B50" s="1"/>
      <c r="C50" s="160">
        <f>SUM(C39:C48)</f>
        <v>0.99999999999999989</v>
      </c>
      <c r="D50" s="160">
        <f>SUM(D39:D48)</f>
        <v>0.99999999999999989</v>
      </c>
      <c r="E50" s="160">
        <f>SUM(E39:E48)</f>
        <v>0.99999999999999989</v>
      </c>
      <c r="F50" s="160">
        <f>SUM(F39:F48)</f>
        <v>0.99999999999999978</v>
      </c>
      <c r="G50" s="160">
        <f t="shared" ref="G50:K50" si="55">SUM(G39:G48)</f>
        <v>0.99999999999999978</v>
      </c>
      <c r="H50" s="160">
        <f t="shared" si="55"/>
        <v>0.99999999999999989</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0.34472303799565956</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0.53281321826388339</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0.12246374374045704</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SUMIFS(calcs!O:O,calcs!A:A,About!B1)</f>
        <v>0</v>
      </c>
      <c r="D2" s="91">
        <f>C2</f>
        <v>0</v>
      </c>
      <c r="E2" s="91">
        <f t="shared" ref="E2:AH2" si="0">D2</f>
        <v>0</v>
      </c>
      <c r="F2" s="91">
        <f t="shared" si="0"/>
        <v>0</v>
      </c>
      <c r="G2" s="91">
        <f t="shared" si="0"/>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202158.12178886082</v>
      </c>
      <c r="C2" s="5">
        <f>SUMIFS(Imports_new!C$10:C$33,Imports_new!$A$10:$A$33,$A2)</f>
        <v>202158.12178886082</v>
      </c>
      <c r="D2" s="5">
        <f>SUMIFS(Imports_new!D$10:D$33,Imports_new!$A$10:$A$33,$A2)</f>
        <v>202158.12178886082</v>
      </c>
      <c r="E2" s="5">
        <f>SUMIFS(Imports_new!E$10:E$33,Imports_new!$A$10:$A$33,$A2)</f>
        <v>154321.07540571087</v>
      </c>
      <c r="F2" s="5">
        <f>SUMIFS(Imports_new!F$10:F$33,Imports_new!$A$10:$A$33,$A2)</f>
        <v>151835.76620336465</v>
      </c>
      <c r="G2" s="5">
        <f>SUMIFS(Imports_new!G$10:G$33,Imports_new!$A$10:$A$33,$A2)</f>
        <v>144805.0906036075</v>
      </c>
      <c r="H2" s="5">
        <f>SUMIFS(Imports_new!H$10:H$33,Imports_new!$A$10:$A$33,$A2)</f>
        <v>132831.13937001341</v>
      </c>
      <c r="I2" s="5">
        <f>SUMIFS(Imports_new!I$10:I$33,Imports_new!$A$10:$A$33,$A2)</f>
        <v>90543.479551556695</v>
      </c>
      <c r="J2" s="5">
        <f>SUMIFS(Imports_new!J$10:J$33,Imports_new!$A$10:$A$33,$A2)</f>
        <v>51735.982369205616</v>
      </c>
      <c r="K2" s="5">
        <f>SUMIFS(Imports_new!K$10:K$33,Imports_new!$A$10:$A$33,$A2)</f>
        <v>47697.766863857643</v>
      </c>
      <c r="L2" s="5">
        <f>SUMIFS(Imports_new!L$10:L$33,Imports_new!$A$10:$A$33,$A2)</f>
        <v>45932.965979200744</v>
      </c>
      <c r="M2" s="5">
        <f>SUMIFS(Imports_new!M$10:M$33,Imports_new!$A$10:$A$33,$A2)</f>
        <v>45932.965979200744</v>
      </c>
      <c r="N2" s="5">
        <f>SUMIFS(Imports_new!N$10:N$33,Imports_new!$A$10:$A$33,$A2)</f>
        <v>45932.965979200744</v>
      </c>
      <c r="O2" s="5">
        <f>SUMIFS(Imports_new!O$10:O$33,Imports_new!$A$10:$A$33,$A2)</f>
        <v>45932.965979200744</v>
      </c>
      <c r="P2" s="5">
        <f>SUMIFS(Imports_new!P$10:P$33,Imports_new!$A$10:$A$33,$A2)</f>
        <v>45932.965979200744</v>
      </c>
      <c r="Q2" s="5">
        <f>SUMIFS(Imports_new!Q$10:Q$33,Imports_new!$A$10:$A$33,$A2)</f>
        <v>45932.965979200744</v>
      </c>
      <c r="R2" s="5">
        <f>SUMIFS(Imports_new!R$10:R$33,Imports_new!$A$10:$A$33,$A2)</f>
        <v>45932.965979200744</v>
      </c>
      <c r="S2" s="5">
        <f>SUMIFS(Imports_new!S$10:S$33,Imports_new!$A$10:$A$33,$A2)</f>
        <v>45932.965979200744</v>
      </c>
      <c r="T2" s="5">
        <f>SUMIFS(Imports_new!T$10:T$33,Imports_new!$A$10:$A$33,$A2)</f>
        <v>45932.965979200744</v>
      </c>
      <c r="U2" s="5">
        <f>SUMIFS(Imports_new!U$10:U$33,Imports_new!$A$10:$A$33,$A2)</f>
        <v>45932.965979200744</v>
      </c>
      <c r="V2" s="5">
        <f>SUMIFS(Imports_new!V$10:V$33,Imports_new!$A$10:$A$33,$A2)</f>
        <v>45932.965979200744</v>
      </c>
      <c r="W2" s="5">
        <f>SUMIFS(Imports_new!W$10:W$33,Imports_new!$A$10:$A$33,$A2)</f>
        <v>45932.965979200744</v>
      </c>
      <c r="X2" s="5">
        <f>SUMIFS(Imports_new!X$10:X$33,Imports_new!$A$10:$A$33,$A2)</f>
        <v>45932.965979200744</v>
      </c>
      <c r="Y2" s="5">
        <f>SUMIFS(Imports_new!Y$10:Y$33,Imports_new!$A$10:$A$33,$A2)</f>
        <v>45932.965979200744</v>
      </c>
      <c r="Z2" s="5">
        <f>SUMIFS(Imports_new!Z$10:Z$33,Imports_new!$A$10:$A$33,$A2)</f>
        <v>45932.965979200744</v>
      </c>
      <c r="AA2" s="5">
        <f>SUMIFS(Imports_new!AA$10:AA$33,Imports_new!$A$10:$A$33,$A2)</f>
        <v>45932.965979200744</v>
      </c>
      <c r="AB2" s="5">
        <f>SUMIFS(Imports_new!AB$10:AB$33,Imports_new!$A$10:$A$33,$A2)</f>
        <v>45932.965979200744</v>
      </c>
      <c r="AC2" s="5">
        <f>SUMIFS(Imports_new!AC$10:AC$33,Imports_new!$A$10:$A$33,$A2)</f>
        <v>45932.965979200744</v>
      </c>
      <c r="AD2" s="5">
        <f>SUMIFS(Imports_new!AD$10:AD$33,Imports_new!$A$10:$A$33,$A2)</f>
        <v>45932.965979200744</v>
      </c>
      <c r="AE2" s="5">
        <f>SUMIFS(Imports_new!AE$10:AE$33,Imports_new!$A$10:$A$33,$A2)</f>
        <v>45932.965979200744</v>
      </c>
      <c r="AF2" s="5">
        <f>SUMIFS(Imports_new!AF$10:AF$33,Imports_new!$A$10:$A$33,$A2)</f>
        <v>45932.965979200744</v>
      </c>
    </row>
    <row r="3" spans="1:32">
      <c r="A3" s="2" t="s">
        <v>347</v>
      </c>
      <c r="B3" s="5">
        <f>SUMIFS(Imports_new!B$10:B$33,Imports_new!$A$10:$A$33,$A3)</f>
        <v>4403867.8072298085</v>
      </c>
      <c r="C3" s="5">
        <f>SUMIFS(Imports_new!C$10:C$33,Imports_new!$A$10:$A$33,$A3)</f>
        <v>4403867.8072298085</v>
      </c>
      <c r="D3" s="5">
        <f>SUMIFS(Imports_new!D$10:D$33,Imports_new!$A$10:$A$33,$A3)</f>
        <v>4403867.8072298085</v>
      </c>
      <c r="E3" s="5">
        <f>SUMIFS(Imports_new!E$10:E$33,Imports_new!$A$10:$A$33,$A3)</f>
        <v>4161600.6090858821</v>
      </c>
      <c r="F3" s="5">
        <f>SUMIFS(Imports_new!F$10:F$33,Imports_new!$A$10:$A$33,$A3)</f>
        <v>4115167.222226378</v>
      </c>
      <c r="G3" s="5">
        <f>SUMIFS(Imports_new!G$10:G$33,Imports_new!$A$10:$A$33,$A3)</f>
        <v>3930274.0305966083</v>
      </c>
      <c r="H3" s="5">
        <f>SUMIFS(Imports_new!H$10:H$33,Imports_new!$A$10:$A$33,$A3)</f>
        <v>3852230.3282520515</v>
      </c>
      <c r="I3" s="5">
        <f>SUMIFS(Imports_new!I$10:I$33,Imports_new!$A$10:$A$33,$A3)</f>
        <v>3736635.9392573885</v>
      </c>
      <c r="J3" s="5">
        <f>SUMIFS(Imports_new!J$10:J$33,Imports_new!$A$10:$A$33,$A3)</f>
        <v>3414488.278597469</v>
      </c>
      <c r="K3" s="5">
        <f>SUMIFS(Imports_new!K$10:K$33,Imports_new!$A$10:$A$33,$A3)</f>
        <v>3323280.9003457669</v>
      </c>
      <c r="L3" s="5">
        <f>SUMIFS(Imports_new!L$10:L$33,Imports_new!$A$10:$A$33,$A3)</f>
        <v>3053798.1533665396</v>
      </c>
      <c r="M3" s="5">
        <f>SUMIFS(Imports_new!M$10:M$33,Imports_new!$A$10:$A$33,$A3)</f>
        <v>3053798.1533665396</v>
      </c>
      <c r="N3" s="5">
        <f>SUMIFS(Imports_new!N$10:N$33,Imports_new!$A$10:$A$33,$A3)</f>
        <v>3053798.1533665396</v>
      </c>
      <c r="O3" s="5">
        <f>SUMIFS(Imports_new!O$10:O$33,Imports_new!$A$10:$A$33,$A3)</f>
        <v>3053798.1533665396</v>
      </c>
      <c r="P3" s="5">
        <f>SUMIFS(Imports_new!P$10:P$33,Imports_new!$A$10:$A$33,$A3)</f>
        <v>3053798.1533665396</v>
      </c>
      <c r="Q3" s="5">
        <f>SUMIFS(Imports_new!Q$10:Q$33,Imports_new!$A$10:$A$33,$A3)</f>
        <v>3053798.1533665396</v>
      </c>
      <c r="R3" s="5">
        <f>SUMIFS(Imports_new!R$10:R$33,Imports_new!$A$10:$A$33,$A3)</f>
        <v>3053798.1533665396</v>
      </c>
      <c r="S3" s="5">
        <f>SUMIFS(Imports_new!S$10:S$33,Imports_new!$A$10:$A$33,$A3)</f>
        <v>3053798.1533665396</v>
      </c>
      <c r="T3" s="5">
        <f>SUMIFS(Imports_new!T$10:T$33,Imports_new!$A$10:$A$33,$A3)</f>
        <v>3053798.1533665396</v>
      </c>
      <c r="U3" s="5">
        <f>SUMIFS(Imports_new!U$10:U$33,Imports_new!$A$10:$A$33,$A3)</f>
        <v>3053798.1533665396</v>
      </c>
      <c r="V3" s="5">
        <f>SUMIFS(Imports_new!V$10:V$33,Imports_new!$A$10:$A$33,$A3)</f>
        <v>3053798.1533665396</v>
      </c>
      <c r="W3" s="5">
        <f>SUMIFS(Imports_new!W$10:W$33,Imports_new!$A$10:$A$33,$A3)</f>
        <v>3053798.1533665396</v>
      </c>
      <c r="X3" s="5">
        <f>SUMIFS(Imports_new!X$10:X$33,Imports_new!$A$10:$A$33,$A3)</f>
        <v>3053798.1533665396</v>
      </c>
      <c r="Y3" s="5">
        <f>SUMIFS(Imports_new!Y$10:Y$33,Imports_new!$A$10:$A$33,$A3)</f>
        <v>3053798.1533665396</v>
      </c>
      <c r="Z3" s="5">
        <f>SUMIFS(Imports_new!Z$10:Z$33,Imports_new!$A$10:$A$33,$A3)</f>
        <v>3053798.1533665396</v>
      </c>
      <c r="AA3" s="5">
        <f>SUMIFS(Imports_new!AA$10:AA$33,Imports_new!$A$10:$A$33,$A3)</f>
        <v>3053798.1533665396</v>
      </c>
      <c r="AB3" s="5">
        <f>SUMIFS(Imports_new!AB$10:AB$33,Imports_new!$A$10:$A$33,$A3)</f>
        <v>3053798.1533665396</v>
      </c>
      <c r="AC3" s="5">
        <f>SUMIFS(Imports_new!AC$10:AC$33,Imports_new!$A$10:$A$33,$A3)</f>
        <v>3053798.1533665396</v>
      </c>
      <c r="AD3" s="5">
        <f>SUMIFS(Imports_new!AD$10:AD$33,Imports_new!$A$10:$A$33,$A3)</f>
        <v>3053798.1533665396</v>
      </c>
      <c r="AE3" s="5">
        <f>SUMIFS(Imports_new!AE$10:AE$33,Imports_new!$A$10:$A$33,$A3)</f>
        <v>3053798.1533665396</v>
      </c>
      <c r="AF3" s="5">
        <f>SUMIFS(Imports_new!AF$10:AF$33,Imports_new!$A$10:$A$33,$A3)</f>
        <v>3053798.1533665396</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3014726.322804675</v>
      </c>
      <c r="C5" s="5">
        <f>SUMIFS(Imports_new!C$10:C$33,Imports_new!$A$10:$A$33,$A5)</f>
        <v>3014726.322804675</v>
      </c>
      <c r="D5" s="5">
        <f>SUMIFS(Imports_new!D$10:D$33,Imports_new!$A$10:$A$33,$A5)</f>
        <v>3014726.322804675</v>
      </c>
      <c r="E5" s="5">
        <f>SUMIFS(Imports_new!E$10:E$33,Imports_new!$A$10:$A$33,$A5)</f>
        <v>2898856.4415802029</v>
      </c>
      <c r="F5" s="5">
        <f>SUMIFS(Imports_new!F$10:F$33,Imports_new!$A$10:$A$33,$A5)</f>
        <v>2834396.5724882321</v>
      </c>
      <c r="G5" s="5">
        <f>SUMIFS(Imports_new!G$10:G$33,Imports_new!$A$10:$A$33,$A5)</f>
        <v>2841868.0956848883</v>
      </c>
      <c r="H5" s="5">
        <f>SUMIFS(Imports_new!H$10:H$33,Imports_new!$A$10:$A$33,$A5)</f>
        <v>2793548.839985732</v>
      </c>
      <c r="I5" s="5">
        <f>SUMIFS(Imports_new!I$10:I$33,Imports_new!$A$10:$A$33,$A5)</f>
        <v>2726000.0306325839</v>
      </c>
      <c r="J5" s="5">
        <f>SUMIFS(Imports_new!J$10:J$33,Imports_new!$A$10:$A$33,$A5)</f>
        <v>2732186.8790857312</v>
      </c>
      <c r="K5" s="5">
        <f>SUMIFS(Imports_new!K$10:K$33,Imports_new!$A$10:$A$33,$A5)</f>
        <v>2737202.1156400251</v>
      </c>
      <c r="L5" s="5">
        <f>SUMIFS(Imports_new!L$10:L$33,Imports_new!$A$10:$A$33,$A5)</f>
        <v>2882692.6845709356</v>
      </c>
      <c r="M5" s="5">
        <f>SUMIFS(Imports_new!M$10:M$33,Imports_new!$A$10:$A$33,$A5)</f>
        <v>2882692.6845709356</v>
      </c>
      <c r="N5" s="5">
        <f>SUMIFS(Imports_new!N$10:N$33,Imports_new!$A$10:$A$33,$A5)</f>
        <v>2882692.6845709356</v>
      </c>
      <c r="O5" s="5">
        <f>SUMIFS(Imports_new!O$10:O$33,Imports_new!$A$10:$A$33,$A5)</f>
        <v>2882692.6845709356</v>
      </c>
      <c r="P5" s="5">
        <f>SUMIFS(Imports_new!P$10:P$33,Imports_new!$A$10:$A$33,$A5)</f>
        <v>2882692.6845709356</v>
      </c>
      <c r="Q5" s="5">
        <f>SUMIFS(Imports_new!Q$10:Q$33,Imports_new!$A$10:$A$33,$A5)</f>
        <v>2882692.6845709356</v>
      </c>
      <c r="R5" s="5">
        <f>SUMIFS(Imports_new!R$10:R$33,Imports_new!$A$10:$A$33,$A5)</f>
        <v>2882692.6845709356</v>
      </c>
      <c r="S5" s="5">
        <f>SUMIFS(Imports_new!S$10:S$33,Imports_new!$A$10:$A$33,$A5)</f>
        <v>2882692.6845709356</v>
      </c>
      <c r="T5" s="5">
        <f>SUMIFS(Imports_new!T$10:T$33,Imports_new!$A$10:$A$33,$A5)</f>
        <v>2882692.6845709356</v>
      </c>
      <c r="U5" s="5">
        <f>SUMIFS(Imports_new!U$10:U$33,Imports_new!$A$10:$A$33,$A5)</f>
        <v>2882692.6845709356</v>
      </c>
      <c r="V5" s="5">
        <f>SUMIFS(Imports_new!V$10:V$33,Imports_new!$A$10:$A$33,$A5)</f>
        <v>2882692.6845709356</v>
      </c>
      <c r="W5" s="5">
        <f>SUMIFS(Imports_new!W$10:W$33,Imports_new!$A$10:$A$33,$A5)</f>
        <v>2882692.6845709356</v>
      </c>
      <c r="X5" s="5">
        <f>SUMIFS(Imports_new!X$10:X$33,Imports_new!$A$10:$A$33,$A5)</f>
        <v>2882692.6845709356</v>
      </c>
      <c r="Y5" s="5">
        <f>SUMIFS(Imports_new!Y$10:Y$33,Imports_new!$A$10:$A$33,$A5)</f>
        <v>2882692.6845709356</v>
      </c>
      <c r="Z5" s="5">
        <f>SUMIFS(Imports_new!Z$10:Z$33,Imports_new!$A$10:$A$33,$A5)</f>
        <v>2882692.6845709356</v>
      </c>
      <c r="AA5" s="5">
        <f>SUMIFS(Imports_new!AA$10:AA$33,Imports_new!$A$10:$A$33,$A5)</f>
        <v>2882692.6845709356</v>
      </c>
      <c r="AB5" s="5">
        <f>SUMIFS(Imports_new!AB$10:AB$33,Imports_new!$A$10:$A$33,$A5)</f>
        <v>2882692.6845709356</v>
      </c>
      <c r="AC5" s="5">
        <f>SUMIFS(Imports_new!AC$10:AC$33,Imports_new!$A$10:$A$33,$A5)</f>
        <v>2882692.6845709356</v>
      </c>
      <c r="AD5" s="5">
        <f>SUMIFS(Imports_new!AD$10:AD$33,Imports_new!$A$10:$A$33,$A5)</f>
        <v>2882692.6845709356</v>
      </c>
      <c r="AE5" s="5">
        <f>SUMIFS(Imports_new!AE$10:AE$33,Imports_new!$A$10:$A$33,$A5)</f>
        <v>2882692.6845709356</v>
      </c>
      <c r="AF5" s="5">
        <f>SUMIFS(Imports_new!AF$10:AF$33,Imports_new!$A$10:$A$33,$A5)</f>
        <v>2882692.6845709356</v>
      </c>
    </row>
    <row r="6" spans="1:32">
      <c r="A6" s="2" t="s">
        <v>101</v>
      </c>
      <c r="B6" s="5">
        <f>SUMIFS(Imports_new!B$10:B$33,Imports_new!$A$10:$A$33,$A6)</f>
        <v>157546.9676229968</v>
      </c>
      <c r="C6" s="5">
        <f>SUMIFS(Imports_new!C$10:C$33,Imports_new!$A$10:$A$33,$A6)</f>
        <v>157546.9676229968</v>
      </c>
      <c r="D6" s="5">
        <f>SUMIFS(Imports_new!D$10:D$33,Imports_new!$A$10:$A$33,$A6)</f>
        <v>157546.9676229968</v>
      </c>
      <c r="E6" s="5">
        <f>SUMIFS(Imports_new!E$10:E$33,Imports_new!$A$10:$A$33,$A6)</f>
        <v>133979.21163769581</v>
      </c>
      <c r="F6" s="5">
        <f>SUMIFS(Imports_new!F$10:F$33,Imports_new!$A$10:$A$33,$A6)</f>
        <v>133233.43021689294</v>
      </c>
      <c r="G6" s="5">
        <f>SUMIFS(Imports_new!G$10:G$33,Imports_new!$A$10:$A$33,$A6)</f>
        <v>142441.13740777879</v>
      </c>
      <c r="H6" s="5">
        <f>SUMIFS(Imports_new!H$10:H$33,Imports_new!$A$10:$A$33,$A6)</f>
        <v>136243.6200384394</v>
      </c>
      <c r="I6" s="5">
        <f>SUMIFS(Imports_new!I$10:I$33,Imports_new!$A$10:$A$33,$A6)</f>
        <v>137905.61508525687</v>
      </c>
      <c r="J6" s="5">
        <f>SUMIFS(Imports_new!J$10:J$33,Imports_new!$A$10:$A$33,$A6)</f>
        <v>145023.18985705604</v>
      </c>
      <c r="K6" s="5">
        <f>SUMIFS(Imports_new!K$10:K$33,Imports_new!$A$10:$A$33,$A6)</f>
        <v>145420.4308319769</v>
      </c>
      <c r="L6" s="5">
        <f>SUMIFS(Imports_new!L$10:L$33,Imports_new!$A$10:$A$33,$A6)</f>
        <v>151483.62277324055</v>
      </c>
      <c r="M6" s="5">
        <f>SUMIFS(Imports_new!M$10:M$33,Imports_new!$A$10:$A$33,$A6)</f>
        <v>151483.62277324055</v>
      </c>
      <c r="N6" s="5">
        <f>SUMIFS(Imports_new!N$10:N$33,Imports_new!$A$10:$A$33,$A6)</f>
        <v>151483.62277324055</v>
      </c>
      <c r="O6" s="5">
        <f>SUMIFS(Imports_new!O$10:O$33,Imports_new!$A$10:$A$33,$A6)</f>
        <v>151483.62277324055</v>
      </c>
      <c r="P6" s="5">
        <f>SUMIFS(Imports_new!P$10:P$33,Imports_new!$A$10:$A$33,$A6)</f>
        <v>151483.62277324055</v>
      </c>
      <c r="Q6" s="5">
        <f>SUMIFS(Imports_new!Q$10:Q$33,Imports_new!$A$10:$A$33,$A6)</f>
        <v>151483.62277324055</v>
      </c>
      <c r="R6" s="5">
        <f>SUMIFS(Imports_new!R$10:R$33,Imports_new!$A$10:$A$33,$A6)</f>
        <v>151483.62277324055</v>
      </c>
      <c r="S6" s="5">
        <f>SUMIFS(Imports_new!S$10:S$33,Imports_new!$A$10:$A$33,$A6)</f>
        <v>151483.62277324055</v>
      </c>
      <c r="T6" s="5">
        <f>SUMIFS(Imports_new!T$10:T$33,Imports_new!$A$10:$A$33,$A6)</f>
        <v>151483.62277324055</v>
      </c>
      <c r="U6" s="5">
        <f>SUMIFS(Imports_new!U$10:U$33,Imports_new!$A$10:$A$33,$A6)</f>
        <v>151483.62277324055</v>
      </c>
      <c r="V6" s="5">
        <f>SUMIFS(Imports_new!V$10:V$33,Imports_new!$A$10:$A$33,$A6)</f>
        <v>151483.62277324055</v>
      </c>
      <c r="W6" s="5">
        <f>SUMIFS(Imports_new!W$10:W$33,Imports_new!$A$10:$A$33,$A6)</f>
        <v>151483.62277324055</v>
      </c>
      <c r="X6" s="5">
        <f>SUMIFS(Imports_new!X$10:X$33,Imports_new!$A$10:$A$33,$A6)</f>
        <v>151483.62277324055</v>
      </c>
      <c r="Y6" s="5">
        <f>SUMIFS(Imports_new!Y$10:Y$33,Imports_new!$A$10:$A$33,$A6)</f>
        <v>151483.62277324055</v>
      </c>
      <c r="Z6" s="5">
        <f>SUMIFS(Imports_new!Z$10:Z$33,Imports_new!$A$10:$A$33,$A6)</f>
        <v>151483.62277324055</v>
      </c>
      <c r="AA6" s="5">
        <f>SUMIFS(Imports_new!AA$10:AA$33,Imports_new!$A$10:$A$33,$A6)</f>
        <v>151483.62277324055</v>
      </c>
      <c r="AB6" s="5">
        <f>SUMIFS(Imports_new!AB$10:AB$33,Imports_new!$A$10:$A$33,$A6)</f>
        <v>151483.62277324055</v>
      </c>
      <c r="AC6" s="5">
        <f>SUMIFS(Imports_new!AC$10:AC$33,Imports_new!$A$10:$A$33,$A6)</f>
        <v>151483.62277324055</v>
      </c>
      <c r="AD6" s="5">
        <f>SUMIFS(Imports_new!AD$10:AD$33,Imports_new!$A$10:$A$33,$A6)</f>
        <v>151483.62277324055</v>
      </c>
      <c r="AE6" s="5">
        <f>SUMIFS(Imports_new!AE$10:AE$33,Imports_new!$A$10:$A$33,$A6)</f>
        <v>151483.62277324055</v>
      </c>
      <c r="AF6" s="5">
        <f>SUMIFS(Imports_new!AF$10:AF$33,Imports_new!$A$10:$A$33,$A6)</f>
        <v>151483.62277324055</v>
      </c>
    </row>
    <row r="7" spans="1:32">
      <c r="A7" s="2" t="s">
        <v>100</v>
      </c>
      <c r="B7" s="5">
        <f>SUMIFS(Imports_new!B$10:B$33,Imports_new!$A$10:$A$33,$A7)</f>
        <v>90955.752608150928</v>
      </c>
      <c r="C7" s="5">
        <f>SUMIFS(Imports_new!C$10:C$33,Imports_new!$A$10:$A$33,$A7)</f>
        <v>90955.752608150928</v>
      </c>
      <c r="D7" s="5">
        <f>SUMIFS(Imports_new!D$10:D$33,Imports_new!$A$10:$A$33,$A7)</f>
        <v>90955.752608150928</v>
      </c>
      <c r="E7" s="5">
        <f>SUMIFS(Imports_new!E$10:E$33,Imports_new!$A$10:$A$33,$A7)</f>
        <v>99711.716658073739</v>
      </c>
      <c r="F7" s="5">
        <f>SUMIFS(Imports_new!F$10:F$33,Imports_new!$A$10:$A$33,$A7)</f>
        <v>98694.663300408793</v>
      </c>
      <c r="G7" s="5">
        <f>SUMIFS(Imports_new!G$10:G$33,Imports_new!$A$10:$A$33,$A7)</f>
        <v>99082.848639290736</v>
      </c>
      <c r="H7" s="5">
        <f>SUMIFS(Imports_new!H$10:H$33,Imports_new!$A$10:$A$33,$A7)</f>
        <v>97092.286382871433</v>
      </c>
      <c r="I7" s="5">
        <f>SUMIFS(Imports_new!I$10:I$33,Imports_new!$A$10:$A$33,$A7)</f>
        <v>96861.432996566116</v>
      </c>
      <c r="J7" s="5">
        <f>SUMIFS(Imports_new!J$10:J$33,Imports_new!$A$10:$A$33,$A7)</f>
        <v>101013.25862028108</v>
      </c>
      <c r="K7" s="5">
        <f>SUMIFS(Imports_new!K$10:K$33,Imports_new!$A$10:$A$33,$A7)</f>
        <v>116664.8792028349</v>
      </c>
      <c r="L7" s="5">
        <f>SUMIFS(Imports_new!L$10:L$33,Imports_new!$A$10:$A$33,$A7)</f>
        <v>135624.52293748167</v>
      </c>
      <c r="M7" s="5">
        <f>SUMIFS(Imports_new!M$10:M$33,Imports_new!$A$10:$A$33,$A7)</f>
        <v>135624.52293748167</v>
      </c>
      <c r="N7" s="5">
        <f>SUMIFS(Imports_new!N$10:N$33,Imports_new!$A$10:$A$33,$A7)</f>
        <v>135624.52293748167</v>
      </c>
      <c r="O7" s="5">
        <f>SUMIFS(Imports_new!O$10:O$33,Imports_new!$A$10:$A$33,$A7)</f>
        <v>135624.52293748167</v>
      </c>
      <c r="P7" s="5">
        <f>SUMIFS(Imports_new!P$10:P$33,Imports_new!$A$10:$A$33,$A7)</f>
        <v>135624.52293748167</v>
      </c>
      <c r="Q7" s="5">
        <f>SUMIFS(Imports_new!Q$10:Q$33,Imports_new!$A$10:$A$33,$A7)</f>
        <v>135624.52293748167</v>
      </c>
      <c r="R7" s="5">
        <f>SUMIFS(Imports_new!R$10:R$33,Imports_new!$A$10:$A$33,$A7)</f>
        <v>135624.52293748167</v>
      </c>
      <c r="S7" s="5">
        <f>SUMIFS(Imports_new!S$10:S$33,Imports_new!$A$10:$A$33,$A7)</f>
        <v>135624.52293748167</v>
      </c>
      <c r="T7" s="5">
        <f>SUMIFS(Imports_new!T$10:T$33,Imports_new!$A$10:$A$33,$A7)</f>
        <v>135624.52293748167</v>
      </c>
      <c r="U7" s="5">
        <f>SUMIFS(Imports_new!U$10:U$33,Imports_new!$A$10:$A$33,$A7)</f>
        <v>135624.52293748167</v>
      </c>
      <c r="V7" s="5">
        <f>SUMIFS(Imports_new!V$10:V$33,Imports_new!$A$10:$A$33,$A7)</f>
        <v>135624.52293748167</v>
      </c>
      <c r="W7" s="5">
        <f>SUMIFS(Imports_new!W$10:W$33,Imports_new!$A$10:$A$33,$A7)</f>
        <v>135624.52293748167</v>
      </c>
      <c r="X7" s="5">
        <f>SUMIFS(Imports_new!X$10:X$33,Imports_new!$A$10:$A$33,$A7)</f>
        <v>135624.52293748167</v>
      </c>
      <c r="Y7" s="5">
        <f>SUMIFS(Imports_new!Y$10:Y$33,Imports_new!$A$10:$A$33,$A7)</f>
        <v>135624.52293748167</v>
      </c>
      <c r="Z7" s="5">
        <f>SUMIFS(Imports_new!Z$10:Z$33,Imports_new!$A$10:$A$33,$A7)</f>
        <v>135624.52293748167</v>
      </c>
      <c r="AA7" s="5">
        <f>SUMIFS(Imports_new!AA$10:AA$33,Imports_new!$A$10:$A$33,$A7)</f>
        <v>135624.52293748167</v>
      </c>
      <c r="AB7" s="5">
        <f>SUMIFS(Imports_new!AB$10:AB$33,Imports_new!$A$10:$A$33,$A7)</f>
        <v>135624.52293748167</v>
      </c>
      <c r="AC7" s="5">
        <f>SUMIFS(Imports_new!AC$10:AC$33,Imports_new!$A$10:$A$33,$A7)</f>
        <v>135624.52293748167</v>
      </c>
      <c r="AD7" s="5">
        <f>SUMIFS(Imports_new!AD$10:AD$33,Imports_new!$A$10:$A$33,$A7)</f>
        <v>135624.52293748167</v>
      </c>
      <c r="AE7" s="5">
        <f>SUMIFS(Imports_new!AE$10:AE$33,Imports_new!$A$10:$A$33,$A7)</f>
        <v>135624.52293748167</v>
      </c>
      <c r="AF7" s="5">
        <f>SUMIFS(Imports_new!AF$10:AF$33,Imports_new!$A$10:$A$33,$A7)</f>
        <v>135624.52293748167</v>
      </c>
    </row>
    <row r="8" spans="1:32">
      <c r="A8" s="2" t="s">
        <v>102</v>
      </c>
      <c r="B8" s="5">
        <f>SUMIFS(Imports_new!B$10:B$33,Imports_new!$A$10:$A$33,$A8)</f>
        <v>719529.09064282</v>
      </c>
      <c r="C8" s="5">
        <f>SUMIFS(Imports_new!C$10:C$33,Imports_new!$A$10:$A$33,$A8)</f>
        <v>719529.09064282</v>
      </c>
      <c r="D8" s="5">
        <f>SUMIFS(Imports_new!D$10:D$33,Imports_new!$A$10:$A$33,$A8)</f>
        <v>719529.09064282</v>
      </c>
      <c r="E8" s="5">
        <f>SUMIFS(Imports_new!E$10:E$33,Imports_new!$A$10:$A$33,$A8)</f>
        <v>1149018.8585265952</v>
      </c>
      <c r="F8" s="5">
        <f>SUMIFS(Imports_new!F$10:F$33,Imports_new!$A$10:$A$33,$A8)</f>
        <v>1088040.7183796421</v>
      </c>
      <c r="G8" s="5">
        <f>SUMIFS(Imports_new!G$10:G$33,Imports_new!$A$10:$A$33,$A8)</f>
        <v>1098868.3530605419</v>
      </c>
      <c r="H8" s="5">
        <f>SUMIFS(Imports_new!H$10:H$33,Imports_new!$A$10:$A$33,$A8)</f>
        <v>1046350.8863389526</v>
      </c>
      <c r="I8" s="5">
        <f>SUMIFS(Imports_new!I$10:I$33,Imports_new!$A$10:$A$33,$A8)</f>
        <v>1008485.9077642725</v>
      </c>
      <c r="J8" s="5">
        <f>SUMIFS(Imports_new!J$10:J$33,Imports_new!$A$10:$A$33,$A8)</f>
        <v>1052854.1477848475</v>
      </c>
      <c r="K8" s="5">
        <f>SUMIFS(Imports_new!K$10:K$33,Imports_new!$A$10:$A$33,$A8)</f>
        <v>1060546.9236868611</v>
      </c>
      <c r="L8" s="5">
        <f>SUMIFS(Imports_new!L$10:L$33,Imports_new!$A$10:$A$33,$A8)</f>
        <v>1101549.8574993424</v>
      </c>
      <c r="M8" s="5">
        <f>SUMIFS(Imports_new!M$10:M$33,Imports_new!$A$10:$A$33,$A8)</f>
        <v>1101549.8574993424</v>
      </c>
      <c r="N8" s="5">
        <f>SUMIFS(Imports_new!N$10:N$33,Imports_new!$A$10:$A$33,$A8)</f>
        <v>1101549.8574993424</v>
      </c>
      <c r="O8" s="5">
        <f>SUMIFS(Imports_new!O$10:O$33,Imports_new!$A$10:$A$33,$A8)</f>
        <v>1101549.8574993424</v>
      </c>
      <c r="P8" s="5">
        <f>SUMIFS(Imports_new!P$10:P$33,Imports_new!$A$10:$A$33,$A8)</f>
        <v>1101549.8574993424</v>
      </c>
      <c r="Q8" s="5">
        <f>SUMIFS(Imports_new!Q$10:Q$33,Imports_new!$A$10:$A$33,$A8)</f>
        <v>1101549.8574993424</v>
      </c>
      <c r="R8" s="5">
        <f>SUMIFS(Imports_new!R$10:R$33,Imports_new!$A$10:$A$33,$A8)</f>
        <v>1101549.8574993424</v>
      </c>
      <c r="S8" s="5">
        <f>SUMIFS(Imports_new!S$10:S$33,Imports_new!$A$10:$A$33,$A8)</f>
        <v>1101549.8574993424</v>
      </c>
      <c r="T8" s="5">
        <f>SUMIFS(Imports_new!T$10:T$33,Imports_new!$A$10:$A$33,$A8)</f>
        <v>1101549.8574993424</v>
      </c>
      <c r="U8" s="5">
        <f>SUMIFS(Imports_new!U$10:U$33,Imports_new!$A$10:$A$33,$A8)</f>
        <v>1101549.8574993424</v>
      </c>
      <c r="V8" s="5">
        <f>SUMIFS(Imports_new!V$10:V$33,Imports_new!$A$10:$A$33,$A8)</f>
        <v>1101549.8574993424</v>
      </c>
      <c r="W8" s="5">
        <f>SUMIFS(Imports_new!W$10:W$33,Imports_new!$A$10:$A$33,$A8)</f>
        <v>1101549.8574993424</v>
      </c>
      <c r="X8" s="5">
        <f>SUMIFS(Imports_new!X$10:X$33,Imports_new!$A$10:$A$33,$A8)</f>
        <v>1101549.8574993424</v>
      </c>
      <c r="Y8" s="5">
        <f>SUMIFS(Imports_new!Y$10:Y$33,Imports_new!$A$10:$A$33,$A8)</f>
        <v>1101549.8574993424</v>
      </c>
      <c r="Z8" s="5">
        <f>SUMIFS(Imports_new!Z$10:Z$33,Imports_new!$A$10:$A$33,$A8)</f>
        <v>1101549.8574993424</v>
      </c>
      <c r="AA8" s="5">
        <f>SUMIFS(Imports_new!AA$10:AA$33,Imports_new!$A$10:$A$33,$A8)</f>
        <v>1101549.8574993424</v>
      </c>
      <c r="AB8" s="5">
        <f>SUMIFS(Imports_new!AB$10:AB$33,Imports_new!$A$10:$A$33,$A8)</f>
        <v>1101549.8574993424</v>
      </c>
      <c r="AC8" s="5">
        <f>SUMIFS(Imports_new!AC$10:AC$33,Imports_new!$A$10:$A$33,$A8)</f>
        <v>1101549.8574993424</v>
      </c>
      <c r="AD8" s="5">
        <f>SUMIFS(Imports_new!AD$10:AD$33,Imports_new!$A$10:$A$33,$A8)</f>
        <v>1101549.8574993424</v>
      </c>
      <c r="AE8" s="5">
        <f>SUMIFS(Imports_new!AE$10:AE$33,Imports_new!$A$10:$A$33,$A8)</f>
        <v>1101549.8574993424</v>
      </c>
      <c r="AF8" s="5">
        <f>SUMIFS(Imports_new!AF$10:AF$33,Imports_new!$A$10:$A$33,$A8)</f>
        <v>1101549.8574993424</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91995.432456932176</v>
      </c>
      <c r="C10" s="5">
        <f>SUMIFS(Imports_new!C$10:C$33,Imports_new!$A$10:$A$33,$A10)</f>
        <v>91995.432456932176</v>
      </c>
      <c r="D10" s="5">
        <f>SUMIFS(Imports_new!D$10:D$33,Imports_new!$A$10:$A$33,$A10)</f>
        <v>91995.432456932176</v>
      </c>
      <c r="E10" s="5">
        <f>SUMIFS(Imports_new!E$10:E$33,Imports_new!$A$10:$A$33,$A10)</f>
        <v>84979.224986141577</v>
      </c>
      <c r="F10" s="5">
        <f>SUMIFS(Imports_new!F$10:F$33,Imports_new!$A$10:$A$33,$A10)</f>
        <v>83209.690519226453</v>
      </c>
      <c r="G10" s="5">
        <f>SUMIFS(Imports_new!G$10:G$33,Imports_new!$A$10:$A$33,$A10)</f>
        <v>83080.511721472372</v>
      </c>
      <c r="H10" s="5">
        <f>SUMIFS(Imports_new!H$10:H$33,Imports_new!$A$10:$A$33,$A10)</f>
        <v>81214.081682075965</v>
      </c>
      <c r="I10" s="5">
        <f>SUMIFS(Imports_new!I$10:I$33,Imports_new!$A$10:$A$33,$A10)</f>
        <v>79446.869295088996</v>
      </c>
      <c r="J10" s="5">
        <f>SUMIFS(Imports_new!J$10:J$33,Imports_new!$A$10:$A$33,$A10)</f>
        <v>79561.021177627728</v>
      </c>
      <c r="K10" s="5">
        <f>SUMIFS(Imports_new!K$10:K$33,Imports_new!$A$10:$A$33,$A10)</f>
        <v>79539.651409661426</v>
      </c>
      <c r="L10" s="5">
        <f>SUMIFS(Imports_new!L$10:L$33,Imports_new!$A$10:$A$33,$A10)</f>
        <v>83401.027539677583</v>
      </c>
      <c r="M10" s="5">
        <f>SUMIFS(Imports_new!M$10:M$33,Imports_new!$A$10:$A$33,$A10)</f>
        <v>83401.027539677583</v>
      </c>
      <c r="N10" s="5">
        <f>SUMIFS(Imports_new!N$10:N$33,Imports_new!$A$10:$A$33,$A10)</f>
        <v>83401.027539677583</v>
      </c>
      <c r="O10" s="5">
        <f>SUMIFS(Imports_new!O$10:O$33,Imports_new!$A$10:$A$33,$A10)</f>
        <v>83401.027539677583</v>
      </c>
      <c r="P10" s="5">
        <f>SUMIFS(Imports_new!P$10:P$33,Imports_new!$A$10:$A$33,$A10)</f>
        <v>83401.027539677583</v>
      </c>
      <c r="Q10" s="5">
        <f>SUMIFS(Imports_new!Q$10:Q$33,Imports_new!$A$10:$A$33,$A10)</f>
        <v>83401.027539677583</v>
      </c>
      <c r="R10" s="5">
        <f>SUMIFS(Imports_new!R$10:R$33,Imports_new!$A$10:$A$33,$A10)</f>
        <v>83401.027539677583</v>
      </c>
      <c r="S10" s="5">
        <f>SUMIFS(Imports_new!S$10:S$33,Imports_new!$A$10:$A$33,$A10)</f>
        <v>83401.027539677583</v>
      </c>
      <c r="T10" s="5">
        <f>SUMIFS(Imports_new!T$10:T$33,Imports_new!$A$10:$A$33,$A10)</f>
        <v>83401.027539677583</v>
      </c>
      <c r="U10" s="5">
        <f>SUMIFS(Imports_new!U$10:U$33,Imports_new!$A$10:$A$33,$A10)</f>
        <v>83401.027539677583</v>
      </c>
      <c r="V10" s="5">
        <f>SUMIFS(Imports_new!V$10:V$33,Imports_new!$A$10:$A$33,$A10)</f>
        <v>83401.027539677583</v>
      </c>
      <c r="W10" s="5">
        <f>SUMIFS(Imports_new!W$10:W$33,Imports_new!$A$10:$A$33,$A10)</f>
        <v>83401.027539677583</v>
      </c>
      <c r="X10" s="5">
        <f>SUMIFS(Imports_new!X$10:X$33,Imports_new!$A$10:$A$33,$A10)</f>
        <v>83401.027539677583</v>
      </c>
      <c r="Y10" s="5">
        <f>SUMIFS(Imports_new!Y$10:Y$33,Imports_new!$A$10:$A$33,$A10)</f>
        <v>83401.027539677583</v>
      </c>
      <c r="Z10" s="5">
        <f>SUMIFS(Imports_new!Z$10:Z$33,Imports_new!$A$10:$A$33,$A10)</f>
        <v>83401.027539677583</v>
      </c>
      <c r="AA10" s="5">
        <f>SUMIFS(Imports_new!AA$10:AA$33,Imports_new!$A$10:$A$33,$A10)</f>
        <v>83401.027539677583</v>
      </c>
      <c r="AB10" s="5">
        <f>SUMIFS(Imports_new!AB$10:AB$33,Imports_new!$A$10:$A$33,$A10)</f>
        <v>83401.027539677583</v>
      </c>
      <c r="AC10" s="5">
        <f>SUMIFS(Imports_new!AC$10:AC$33,Imports_new!$A$10:$A$33,$A10)</f>
        <v>83401.027539677583</v>
      </c>
      <c r="AD10" s="5">
        <f>SUMIFS(Imports_new!AD$10:AD$33,Imports_new!$A$10:$A$33,$A10)</f>
        <v>83401.027539677583</v>
      </c>
      <c r="AE10" s="5">
        <f>SUMIFS(Imports_new!AE$10:AE$33,Imports_new!$A$10:$A$33,$A10)</f>
        <v>83401.027539677583</v>
      </c>
      <c r="AF10" s="5">
        <f>SUMIFS(Imports_new!AF$10:AF$33,Imports_new!$A$10:$A$33,$A10)</f>
        <v>83401.027539677583</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24926.50484575524</v>
      </c>
      <c r="C12" s="5">
        <f>SUMIFS(Imports_new!C$10:C$33,Imports_new!$A$10:$A$33,$A12)</f>
        <v>24926.50484575524</v>
      </c>
      <c r="D12" s="5">
        <f>SUMIFS(Imports_new!D$10:D$33,Imports_new!$A$10:$A$33,$A12)</f>
        <v>24926.50484575524</v>
      </c>
      <c r="E12" s="5">
        <f>SUMIFS(Imports_new!E$10:E$33,Imports_new!$A$10:$A$33,$A12)</f>
        <v>23238.862119697467</v>
      </c>
      <c r="F12" s="5">
        <f>SUMIFS(Imports_new!F$10:F$33,Imports_new!$A$10:$A$33,$A12)</f>
        <v>20957.015518028144</v>
      </c>
      <c r="G12" s="5">
        <f>SUMIFS(Imports_new!G$10:G$33,Imports_new!$A$10:$A$33,$A12)</f>
        <v>22069.968949244681</v>
      </c>
      <c r="H12" s="5">
        <f>SUMIFS(Imports_new!H$10:H$33,Imports_new!$A$10:$A$33,$A12)</f>
        <v>23655.910109663466</v>
      </c>
      <c r="I12" s="5">
        <f>SUMIFS(Imports_new!I$10:I$33,Imports_new!$A$10:$A$33,$A12)</f>
        <v>24344.969795014975</v>
      </c>
      <c r="J12" s="5">
        <f>SUMIFS(Imports_new!J$10:J$33,Imports_new!$A$10:$A$33,$A12)</f>
        <v>26094.133112044197</v>
      </c>
      <c r="K12" s="5">
        <f>SUMIFS(Imports_new!K$10:K$33,Imports_new!$A$10:$A$33,$A12)</f>
        <v>26808.120577141141</v>
      </c>
      <c r="L12" s="5">
        <f>SUMIFS(Imports_new!L$10:L$33,Imports_new!$A$10:$A$33,$A12)</f>
        <v>22997.280693811565</v>
      </c>
      <c r="M12" s="5">
        <f>SUMIFS(Imports_new!M$10:M$33,Imports_new!$A$10:$A$33,$A12)</f>
        <v>22997.280693811565</v>
      </c>
      <c r="N12" s="5">
        <f>SUMIFS(Imports_new!N$10:N$33,Imports_new!$A$10:$A$33,$A12)</f>
        <v>22997.280693811565</v>
      </c>
      <c r="O12" s="5">
        <f>SUMIFS(Imports_new!O$10:O$33,Imports_new!$A$10:$A$33,$A12)</f>
        <v>22997.280693811565</v>
      </c>
      <c r="P12" s="5">
        <f>SUMIFS(Imports_new!P$10:P$33,Imports_new!$A$10:$A$33,$A12)</f>
        <v>22997.280693811565</v>
      </c>
      <c r="Q12" s="5">
        <f>SUMIFS(Imports_new!Q$10:Q$33,Imports_new!$A$10:$A$33,$A12)</f>
        <v>22997.280693811565</v>
      </c>
      <c r="R12" s="5">
        <f>SUMIFS(Imports_new!R$10:R$33,Imports_new!$A$10:$A$33,$A12)</f>
        <v>22997.280693811565</v>
      </c>
      <c r="S12" s="5">
        <f>SUMIFS(Imports_new!S$10:S$33,Imports_new!$A$10:$A$33,$A12)</f>
        <v>22997.280693811565</v>
      </c>
      <c r="T12" s="5">
        <f>SUMIFS(Imports_new!T$10:T$33,Imports_new!$A$10:$A$33,$A12)</f>
        <v>22997.280693811565</v>
      </c>
      <c r="U12" s="5">
        <f>SUMIFS(Imports_new!U$10:U$33,Imports_new!$A$10:$A$33,$A12)</f>
        <v>22997.280693811565</v>
      </c>
      <c r="V12" s="5">
        <f>SUMIFS(Imports_new!V$10:V$33,Imports_new!$A$10:$A$33,$A12)</f>
        <v>22997.280693811565</v>
      </c>
      <c r="W12" s="5">
        <f>SUMIFS(Imports_new!W$10:W$33,Imports_new!$A$10:$A$33,$A12)</f>
        <v>22997.280693811565</v>
      </c>
      <c r="X12" s="5">
        <f>SUMIFS(Imports_new!X$10:X$33,Imports_new!$A$10:$A$33,$A12)</f>
        <v>22997.280693811565</v>
      </c>
      <c r="Y12" s="5">
        <f>SUMIFS(Imports_new!Y$10:Y$33,Imports_new!$A$10:$A$33,$A12)</f>
        <v>22997.280693811565</v>
      </c>
      <c r="Z12" s="5">
        <f>SUMIFS(Imports_new!Z$10:Z$33,Imports_new!$A$10:$A$33,$A12)</f>
        <v>22997.280693811565</v>
      </c>
      <c r="AA12" s="5">
        <f>SUMIFS(Imports_new!AA$10:AA$33,Imports_new!$A$10:$A$33,$A12)</f>
        <v>22997.280693811565</v>
      </c>
      <c r="AB12" s="5">
        <f>SUMIFS(Imports_new!AB$10:AB$33,Imports_new!$A$10:$A$33,$A12)</f>
        <v>22997.280693811565</v>
      </c>
      <c r="AC12" s="5">
        <f>SUMIFS(Imports_new!AC$10:AC$33,Imports_new!$A$10:$A$33,$A12)</f>
        <v>22997.280693811565</v>
      </c>
      <c r="AD12" s="5">
        <f>SUMIFS(Imports_new!AD$10:AD$33,Imports_new!$A$10:$A$33,$A12)</f>
        <v>22997.280693811565</v>
      </c>
      <c r="AE12" s="5">
        <f>SUMIFS(Imports_new!AE$10:AE$33,Imports_new!$A$10:$A$33,$A12)</f>
        <v>22997.280693811565</v>
      </c>
      <c r="AF12" s="5">
        <f>SUMIFS(Imports_new!AF$10:AF$33,Imports_new!$A$10:$A$33,$A12)</f>
        <v>22997.280693811565</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180170.92114782604</v>
      </c>
      <c r="G15" s="5">
        <f>SUMIFS(Imports_new!G$10:G$33,Imports_new!$A$10:$A$33,$A15)</f>
        <v>343215.96333656629</v>
      </c>
      <c r="H15" s="5">
        <f>SUMIFS(Imports_new!H$10:H$33,Imports_new!$A$10:$A$33,$A15)</f>
        <v>542538.90784019988</v>
      </c>
      <c r="I15" s="5">
        <f>SUMIFS(Imports_new!I$10:I$33,Imports_new!$A$10:$A$33,$A15)</f>
        <v>805481.7556222711</v>
      </c>
      <c r="J15" s="5">
        <f>SUMIFS(Imports_new!J$10:J$33,Imports_new!$A$10:$A$33,$A15)</f>
        <v>1102749.1093957382</v>
      </c>
      <c r="K15" s="5">
        <f>SUMIFS(Imports_new!K$10:K$33,Imports_new!$A$10:$A$33,$A15)</f>
        <v>1168545.2114418754</v>
      </c>
      <c r="L15" s="5">
        <f>SUMIFS(Imports_new!L$10:L$33,Imports_new!$A$10:$A$33,$A15)</f>
        <v>1228225.8846397705</v>
      </c>
      <c r="M15" s="5">
        <f>SUMIFS(Imports_new!M$10:M$33,Imports_new!$A$10:$A$33,$A15)</f>
        <v>1228225.8846397705</v>
      </c>
      <c r="N15" s="5">
        <f>SUMIFS(Imports_new!N$10:N$33,Imports_new!$A$10:$A$33,$A15)</f>
        <v>1228225.8846397705</v>
      </c>
      <c r="O15" s="5">
        <f>SUMIFS(Imports_new!O$10:O$33,Imports_new!$A$10:$A$33,$A15)</f>
        <v>1228225.8846397705</v>
      </c>
      <c r="P15" s="5">
        <f>SUMIFS(Imports_new!P$10:P$33,Imports_new!$A$10:$A$33,$A15)</f>
        <v>1228225.8846397705</v>
      </c>
      <c r="Q15" s="5">
        <f>SUMIFS(Imports_new!Q$10:Q$33,Imports_new!$A$10:$A$33,$A15)</f>
        <v>1228225.8846397705</v>
      </c>
      <c r="R15" s="5">
        <f>SUMIFS(Imports_new!R$10:R$33,Imports_new!$A$10:$A$33,$A15)</f>
        <v>1228225.8846397705</v>
      </c>
      <c r="S15" s="5">
        <f>SUMIFS(Imports_new!S$10:S$33,Imports_new!$A$10:$A$33,$A15)</f>
        <v>1228225.8846397705</v>
      </c>
      <c r="T15" s="5">
        <f>SUMIFS(Imports_new!T$10:T$33,Imports_new!$A$10:$A$33,$A15)</f>
        <v>1228225.8846397705</v>
      </c>
      <c r="U15" s="5">
        <f>SUMIFS(Imports_new!U$10:U$33,Imports_new!$A$10:$A$33,$A15)</f>
        <v>1228225.8846397705</v>
      </c>
      <c r="V15" s="5">
        <f>SUMIFS(Imports_new!V$10:V$33,Imports_new!$A$10:$A$33,$A15)</f>
        <v>1228225.8846397705</v>
      </c>
      <c r="W15" s="5">
        <f>SUMIFS(Imports_new!W$10:W$33,Imports_new!$A$10:$A$33,$A15)</f>
        <v>1228225.8846397705</v>
      </c>
      <c r="X15" s="5">
        <f>SUMIFS(Imports_new!X$10:X$33,Imports_new!$A$10:$A$33,$A15)</f>
        <v>1228225.8846397705</v>
      </c>
      <c r="Y15" s="5">
        <f>SUMIFS(Imports_new!Y$10:Y$33,Imports_new!$A$10:$A$33,$A15)</f>
        <v>1228225.8846397705</v>
      </c>
      <c r="Z15" s="5">
        <f>SUMIFS(Imports_new!Z$10:Z$33,Imports_new!$A$10:$A$33,$A15)</f>
        <v>1228225.8846397705</v>
      </c>
      <c r="AA15" s="5">
        <f>SUMIFS(Imports_new!AA$10:AA$33,Imports_new!$A$10:$A$33,$A15)</f>
        <v>1228225.8846397705</v>
      </c>
      <c r="AB15" s="5">
        <f>SUMIFS(Imports_new!AB$10:AB$33,Imports_new!$A$10:$A$33,$A15)</f>
        <v>1228225.8846397705</v>
      </c>
      <c r="AC15" s="5">
        <f>SUMIFS(Imports_new!AC$10:AC$33,Imports_new!$A$10:$A$33,$A15)</f>
        <v>1228225.8846397705</v>
      </c>
      <c r="AD15" s="5">
        <f>SUMIFS(Imports_new!AD$10:AD$33,Imports_new!$A$10:$A$33,$A15)</f>
        <v>1228225.8846397705</v>
      </c>
      <c r="AE15" s="5">
        <f>SUMIFS(Imports_new!AE$10:AE$33,Imports_new!$A$10:$A$33,$A15)</f>
        <v>1228225.8846397705</v>
      </c>
      <c r="AF15" s="5">
        <f>SUMIFS(Imports_new!AF$10:AF$33,Imports_new!$A$10:$A$33,$A15)</f>
        <v>1228225.8846397705</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51.253025175981051</v>
      </c>
      <c r="C2" s="12">
        <f>SUMIFS('State Generation Costs Calcs'!C105:C155,'State Generation Costs Calcs'!$A$105:$A$155,About!$B$2)*About!$A$67</f>
        <v>50.25354758931919</v>
      </c>
      <c r="D2" s="12">
        <f>SUMIFS('State Generation Costs Calcs'!D105:D155,'State Generation Costs Calcs'!$A$105:$A$155,About!$B$2)*About!$A$67</f>
        <v>49.320043400777088</v>
      </c>
      <c r="E2" s="12">
        <f>SUMIFS('State Generation Costs Calcs'!E105:E155,'State Generation Costs Calcs'!$A$105:$A$155,About!$B$2)*About!$A$67</f>
        <v>48.552360616707148</v>
      </c>
      <c r="F2" s="12">
        <f>SUMIFS('State Generation Costs Calcs'!F105:F155,'State Generation Costs Calcs'!$A$105:$A$155,About!$B$2)*About!$A$67</f>
        <v>48.341665521982748</v>
      </c>
      <c r="G2" s="12">
        <f>SUMIFS('State Generation Costs Calcs'!G105:G155,'State Generation Costs Calcs'!$A$105:$A$155,About!$B$2)*About!$A$67</f>
        <v>48.408130399732713</v>
      </c>
      <c r="H2" s="12">
        <f>SUMIFS('State Generation Costs Calcs'!H105:H155,'State Generation Costs Calcs'!$A$105:$A$155,About!$B$2)*About!$A$67</f>
        <v>48.867706651468048</v>
      </c>
      <c r="I2" s="12">
        <f>SUMIFS('State Generation Costs Calcs'!I105:I155,'State Generation Costs Calcs'!$A$105:$A$155,About!$B$2)*About!$A$67</f>
        <v>49.283830343905734</v>
      </c>
      <c r="J2" s="12">
        <f>SUMIFS('State Generation Costs Calcs'!J105:J155,'State Generation Costs Calcs'!$A$105:$A$155,About!$B$2)*About!$A$67</f>
        <v>49.062815820908547</v>
      </c>
      <c r="K2" s="12">
        <f>SUMIFS('State Generation Costs Calcs'!K105:K155,'State Generation Costs Calcs'!$A$105:$A$155,About!$B$2)*About!$A$67</f>
        <v>48.418090727183937</v>
      </c>
      <c r="L2" s="12">
        <f>SUMIFS('State Generation Costs Calcs'!L105:L155,'State Generation Costs Calcs'!$A$105:$A$155,About!$B$2)*About!$A$67</f>
        <v>47.678029610390318</v>
      </c>
      <c r="M2" s="12">
        <f>SUMIFS('State Generation Costs Calcs'!M105:M155,'State Generation Costs Calcs'!$A$105:$A$155,About!$B$2)*About!$A$67</f>
        <v>47.028351141288212</v>
      </c>
      <c r="N2" s="12">
        <f>SUMIFS('State Generation Costs Calcs'!N105:N155,'State Generation Costs Calcs'!$A$105:$A$155,About!$B$2)*About!$A$67</f>
        <v>46.340490846746576</v>
      </c>
      <c r="O2" s="12">
        <f>SUMIFS('State Generation Costs Calcs'!O105:O155,'State Generation Costs Calcs'!$A$105:$A$155,About!$B$2)*About!$A$67</f>
        <v>45.977924226952496</v>
      </c>
      <c r="P2" s="12">
        <f>SUMIFS('State Generation Costs Calcs'!P105:P155,'State Generation Costs Calcs'!$A$105:$A$155,About!$B$2)*About!$A$67</f>
        <v>45.887719358992975</v>
      </c>
      <c r="Q2" s="12">
        <f>SUMIFS('State Generation Costs Calcs'!Q105:Q155,'State Generation Costs Calcs'!$A$105:$A$155,About!$B$2)*About!$A$67</f>
        <v>45.473069163725157</v>
      </c>
      <c r="R2" s="12">
        <f>SUMIFS('State Generation Costs Calcs'!R105:R155,'State Generation Costs Calcs'!$A$105:$A$155,About!$B$2)*About!$A$67</f>
        <v>44.970290999649364</v>
      </c>
      <c r="S2" s="12">
        <f>SUMIFS('State Generation Costs Calcs'!S105:S155,'State Generation Costs Calcs'!$A$105:$A$155,About!$B$2)*About!$A$67</f>
        <v>44.612857747437026</v>
      </c>
      <c r="T2" s="12">
        <f>SUMIFS('State Generation Costs Calcs'!T105:T155,'State Generation Costs Calcs'!$A$105:$A$155,About!$B$2)*About!$A$67</f>
        <v>44.464980271031465</v>
      </c>
      <c r="U2" s="12">
        <f>SUMIFS('State Generation Costs Calcs'!U105:U155,'State Generation Costs Calcs'!$A$105:$A$155,About!$B$2)*About!$A$67</f>
        <v>44.342419507094668</v>
      </c>
      <c r="V2" s="12">
        <f>SUMIFS('State Generation Costs Calcs'!V105:V155,'State Generation Costs Calcs'!$A$105:$A$155,About!$B$2)*About!$A$67</f>
        <v>43.874910555519243</v>
      </c>
      <c r="W2" s="12">
        <f>SUMIFS('State Generation Costs Calcs'!W105:W155,'State Generation Costs Calcs'!$A$105:$A$155,About!$B$2)*About!$A$67</f>
        <v>43.446344098740283</v>
      </c>
      <c r="X2" s="12">
        <f>SUMIFS('State Generation Costs Calcs'!X105:X155,'State Generation Costs Calcs'!$A$105:$A$155,About!$B$2)*About!$A$67</f>
        <v>43.203442219584694</v>
      </c>
      <c r="Y2" s="12">
        <f>SUMIFS('State Generation Costs Calcs'!Y105:Y155,'State Generation Costs Calcs'!$A$105:$A$155,About!$B$2)*About!$A$67</f>
        <v>42.930711838857356</v>
      </c>
      <c r="Z2" s="12">
        <f>SUMIFS('State Generation Costs Calcs'!Z105:Z155,'State Generation Costs Calcs'!$A$105:$A$155,About!$B$2)*About!$A$67</f>
        <v>42.771527632318389</v>
      </c>
      <c r="AA2" s="12">
        <f>SUMIFS('State Generation Costs Calcs'!AA105:AA155,'State Generation Costs Calcs'!$A$105:$A$155,About!$B$2)*About!$A$67</f>
        <v>42.65723160155639</v>
      </c>
      <c r="AB2" s="12">
        <f>SUMIFS('State Generation Costs Calcs'!AB105:AB155,'State Generation Costs Calcs'!$A$105:$A$155,About!$B$2)*About!$A$67</f>
        <v>42.484826145113864</v>
      </c>
      <c r="AC2" s="12">
        <f>SUMIFS('State Generation Costs Calcs'!AC105:AC155,'State Generation Costs Calcs'!$A$105:$A$155,About!$B$2)*About!$A$67</f>
        <v>42.489205533191836</v>
      </c>
      <c r="AD2" s="12">
        <f>SUMIFS('State Generation Costs Calcs'!AD105:AD155,'State Generation Costs Calcs'!$A$105:$A$155,About!$B$2)*About!$A$67</f>
        <v>42.531495618637777</v>
      </c>
      <c r="AE2" s="12">
        <f>SUMIFS('State Generation Costs Calcs'!AE105:AE155,'State Generation Costs Calcs'!$A$105:$A$155,About!$B$2)*About!$A$67</f>
        <v>42.481214012880145</v>
      </c>
      <c r="AF2" s="12">
        <f>SUMIFS('State Generation Costs Calcs'!AF105:AF155,'State Generation Costs Calcs'!$A$105:$A$155,About!$B$2)*About!$A$67</f>
        <v>42.457517481509612</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51.253025175981051</v>
      </c>
      <c r="C2" s="12">
        <f>SUMIFS('State Generation Costs Calcs'!C105:C155,'State Generation Costs Calcs'!$A$105:$A$155,About!$B$2)*About!$A$67</f>
        <v>50.25354758931919</v>
      </c>
      <c r="D2" s="12">
        <f>SUMIFS('State Generation Costs Calcs'!D105:D155,'State Generation Costs Calcs'!$A$105:$A$155,About!$B$2)*About!$A$67</f>
        <v>49.320043400777088</v>
      </c>
      <c r="E2" s="12">
        <f>SUMIFS('State Generation Costs Calcs'!E105:E155,'State Generation Costs Calcs'!$A$105:$A$155,About!$B$2)*About!$A$67</f>
        <v>48.552360616707148</v>
      </c>
      <c r="F2" s="12">
        <f>SUMIFS('State Generation Costs Calcs'!F105:F155,'State Generation Costs Calcs'!$A$105:$A$155,About!$B$2)*About!$A$67</f>
        <v>48.341665521982748</v>
      </c>
      <c r="G2" s="12">
        <f>SUMIFS('State Generation Costs Calcs'!G105:G155,'State Generation Costs Calcs'!$A$105:$A$155,About!$B$2)*About!$A$67</f>
        <v>48.408130399732713</v>
      </c>
      <c r="H2" s="12">
        <f>SUMIFS('State Generation Costs Calcs'!H105:H155,'State Generation Costs Calcs'!$A$105:$A$155,About!$B$2)*About!$A$67</f>
        <v>48.867706651468048</v>
      </c>
      <c r="I2" s="12">
        <f>SUMIFS('State Generation Costs Calcs'!I105:I155,'State Generation Costs Calcs'!$A$105:$A$155,About!$B$2)*About!$A$67</f>
        <v>49.283830343905734</v>
      </c>
      <c r="J2" s="12">
        <f>SUMIFS('State Generation Costs Calcs'!J105:J155,'State Generation Costs Calcs'!$A$105:$A$155,About!$B$2)*About!$A$67</f>
        <v>49.062815820908547</v>
      </c>
      <c r="K2" s="12">
        <f>SUMIFS('State Generation Costs Calcs'!K105:K155,'State Generation Costs Calcs'!$A$105:$A$155,About!$B$2)*About!$A$67</f>
        <v>48.418090727183937</v>
      </c>
      <c r="L2" s="12">
        <f>SUMIFS('State Generation Costs Calcs'!L105:L155,'State Generation Costs Calcs'!$A$105:$A$155,About!$B$2)*About!$A$67</f>
        <v>47.678029610390318</v>
      </c>
      <c r="M2" s="12">
        <f>SUMIFS('State Generation Costs Calcs'!M105:M155,'State Generation Costs Calcs'!$A$105:$A$155,About!$B$2)*About!$A$67</f>
        <v>47.028351141288212</v>
      </c>
      <c r="N2" s="12">
        <f>SUMIFS('State Generation Costs Calcs'!N105:N155,'State Generation Costs Calcs'!$A$105:$A$155,About!$B$2)*About!$A$67</f>
        <v>46.340490846746576</v>
      </c>
      <c r="O2" s="12">
        <f>SUMIFS('State Generation Costs Calcs'!O105:O155,'State Generation Costs Calcs'!$A$105:$A$155,About!$B$2)*About!$A$67</f>
        <v>45.977924226952496</v>
      </c>
      <c r="P2" s="12">
        <f>SUMIFS('State Generation Costs Calcs'!P105:P155,'State Generation Costs Calcs'!$A$105:$A$155,About!$B$2)*About!$A$67</f>
        <v>45.887719358992975</v>
      </c>
      <c r="Q2" s="12">
        <f>SUMIFS('State Generation Costs Calcs'!Q105:Q155,'State Generation Costs Calcs'!$A$105:$A$155,About!$B$2)*About!$A$67</f>
        <v>45.473069163725157</v>
      </c>
      <c r="R2" s="12">
        <f>SUMIFS('State Generation Costs Calcs'!R105:R155,'State Generation Costs Calcs'!$A$105:$A$155,About!$B$2)*About!$A$67</f>
        <v>44.970290999649364</v>
      </c>
      <c r="S2" s="12">
        <f>SUMIFS('State Generation Costs Calcs'!S105:S155,'State Generation Costs Calcs'!$A$105:$A$155,About!$B$2)*About!$A$67</f>
        <v>44.612857747437026</v>
      </c>
      <c r="T2" s="12">
        <f>SUMIFS('State Generation Costs Calcs'!T105:T155,'State Generation Costs Calcs'!$A$105:$A$155,About!$B$2)*About!$A$67</f>
        <v>44.464980271031465</v>
      </c>
      <c r="U2" s="12">
        <f>SUMIFS('State Generation Costs Calcs'!U105:U155,'State Generation Costs Calcs'!$A$105:$A$155,About!$B$2)*About!$A$67</f>
        <v>44.342419507094668</v>
      </c>
      <c r="V2" s="12">
        <f>SUMIFS('State Generation Costs Calcs'!V105:V155,'State Generation Costs Calcs'!$A$105:$A$155,About!$B$2)*About!$A$67</f>
        <v>43.874910555519243</v>
      </c>
      <c r="W2" s="12">
        <f>SUMIFS('State Generation Costs Calcs'!W105:W155,'State Generation Costs Calcs'!$A$105:$A$155,About!$B$2)*About!$A$67</f>
        <v>43.446344098740283</v>
      </c>
      <c r="X2" s="12">
        <f>SUMIFS('State Generation Costs Calcs'!X105:X155,'State Generation Costs Calcs'!$A$105:$A$155,About!$B$2)*About!$A$67</f>
        <v>43.203442219584694</v>
      </c>
      <c r="Y2" s="12">
        <f>SUMIFS('State Generation Costs Calcs'!Y105:Y155,'State Generation Costs Calcs'!$A$105:$A$155,About!$B$2)*About!$A$67</f>
        <v>42.930711838857356</v>
      </c>
      <c r="Z2" s="12">
        <f>SUMIFS('State Generation Costs Calcs'!Z105:Z155,'State Generation Costs Calcs'!$A$105:$A$155,About!$B$2)*About!$A$67</f>
        <v>42.771527632318389</v>
      </c>
      <c r="AA2" s="12">
        <f>SUMIFS('State Generation Costs Calcs'!AA105:AA155,'State Generation Costs Calcs'!$A$105:$A$155,About!$B$2)*About!$A$67</f>
        <v>42.65723160155639</v>
      </c>
      <c r="AB2" s="12">
        <f>SUMIFS('State Generation Costs Calcs'!AB105:AB155,'State Generation Costs Calcs'!$A$105:$A$155,About!$B$2)*About!$A$67</f>
        <v>42.484826145113864</v>
      </c>
      <c r="AC2" s="12">
        <f>SUMIFS('State Generation Costs Calcs'!AC105:AC155,'State Generation Costs Calcs'!$A$105:$A$155,About!$B$2)*About!$A$67</f>
        <v>42.489205533191836</v>
      </c>
      <c r="AD2" s="12">
        <f>SUMIFS('State Generation Costs Calcs'!AD105:AD155,'State Generation Costs Calcs'!$A$105:$A$155,About!$B$2)*About!$A$67</f>
        <v>42.531495618637777</v>
      </c>
      <c r="AE2" s="12">
        <f>SUMIFS('State Generation Costs Calcs'!AE105:AE155,'State Generation Costs Calcs'!$A$105:$A$155,About!$B$2)*About!$A$67</f>
        <v>42.481214012880145</v>
      </c>
      <c r="AF2" s="12">
        <f>SUMIFS('State Generation Costs Calcs'!AF105:AF155,'State Generation Costs Calcs'!$A$105:$A$155,About!$B$2)*About!$A$67</f>
        <v>42.457517481509612</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2024-02-02T01:35:06Z</dcterms:modified>
</cp:coreProperties>
</file>