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DE\elec\EIaE\"/>
    </mc:Choice>
  </mc:AlternateContent>
  <xr:revisionPtr revIDLastSave="0" documentId="8_{58A4E1BB-350A-4FC5-A490-C54F6F675459}"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79" i="25"/>
  <c r="M279" i="25" s="1"/>
  <c r="L201" i="25"/>
  <c r="M201"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3" i="25"/>
  <c r="M13" i="25" s="1"/>
  <c r="L57" i="25"/>
  <c r="M57" i="25" s="1"/>
  <c r="L157" i="25"/>
  <c r="M157" i="25" s="1"/>
  <c r="L82" i="25"/>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H6" i="26"/>
  <c r="L10" i="26"/>
  <c r="N15" i="26"/>
  <c r="J14" i="26"/>
  <c r="AA15"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B15" i="26" l="1"/>
  <c r="W15" i="26"/>
  <c r="F15" i="26"/>
  <c r="Z14" i="26"/>
  <c r="T14" i="26"/>
  <c r="D12" i="28"/>
  <c r="D4" i="3" s="1"/>
  <c r="D31" i="28"/>
  <c r="D27" i="28"/>
  <c r="D30" i="28"/>
  <c r="D26" i="28"/>
  <c r="D22" i="28"/>
  <c r="D33" i="28"/>
  <c r="B33" i="28" s="1"/>
  <c r="D25" i="28"/>
  <c r="C25" i="28" s="1"/>
  <c r="D29" i="28"/>
  <c r="C29" i="28" s="1"/>
  <c r="D17" i="28"/>
  <c r="D9" i="3" s="1"/>
  <c r="L15" i="26"/>
  <c r="AD15" i="26"/>
  <c r="S15" i="26"/>
  <c r="D21" i="28"/>
  <c r="D32" i="28"/>
  <c r="B32" i="28" s="1"/>
  <c r="B24" i="3" s="1"/>
  <c r="D20" i="3"/>
  <c r="C28" i="28"/>
  <c r="B28" i="28"/>
  <c r="D25" i="3"/>
  <c r="Y15" i="26"/>
  <c r="D17" i="3"/>
  <c r="B25" i="28"/>
  <c r="D22" i="3"/>
  <c r="B30" i="28"/>
  <c r="C30" i="28"/>
  <c r="O14" i="26"/>
  <c r="D19" i="3"/>
  <c r="B27" i="28"/>
  <c r="C27" i="28"/>
  <c r="C17" i="28"/>
  <c r="D14" i="3"/>
  <c r="C22" i="28"/>
  <c r="B22" i="28"/>
  <c r="D23" i="3"/>
  <c r="B31" i="28"/>
  <c r="C31" i="28"/>
  <c r="C15" i="26"/>
  <c r="D24" i="3"/>
  <c r="C32" i="28"/>
  <c r="C24" i="3" s="1"/>
  <c r="K14" i="26"/>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12" i="28" l="1"/>
  <c r="B29" i="28"/>
  <c r="D21" i="3"/>
  <c r="B12" i="28"/>
  <c r="AF14" i="26"/>
  <c r="B17" i="28"/>
  <c r="B9" i="3" s="1"/>
  <c r="C33"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35" i="28" l="1"/>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<sst xmlns="http://schemas.openxmlformats.org/spreadsheetml/2006/main" count="14165" uniqueCount="911">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</sst>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527</v>
      </c>
      <c r="C1" s="86">
        <v>45237</v>
      </c>
      <c r="D1" s="87"/>
      <c r="E1" s="87"/>
      <c r="F1" s="87"/>
      <c r="G1" s="87"/>
      <c r="H1" s="87"/>
      <c r="I1" s="87"/>
      <c r="J1" s="87"/>
      <c r="K1" s="85" t="s">
        <v>534</v>
      </c>
      <c r="L1" s="85" t="s">
        <v>536</v>
      </c>
    </row>
    <row r="2" spans="1:12">
      <c r="A2" s="1" t="s">
        <v>1</v>
      </c>
      <c r="B2" s="87" t="str">
        <f>LOOKUP(B1,K1:L50,L1:L50)</f>
        <v>DE</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DE</v>
      </c>
      <c r="C6" s="91">
        <f t="shared" ref="C6:AE6" si="1">SUMIFS(C$20:C$119,$B$20:$B$119,$B$6,$A$20:$A$119,$A$6)</f>
        <v>1439359</v>
      </c>
      <c r="D6" s="91">
        <f t="shared" si="1"/>
        <v>1722465</v>
      </c>
      <c r="E6" s="91">
        <f t="shared" si="1"/>
        <v>2617901</v>
      </c>
      <c r="F6" s="91">
        <f t="shared" si="1"/>
        <v>1259359</v>
      </c>
      <c r="G6" s="91">
        <f t="shared" si="1"/>
        <v>1199618</v>
      </c>
      <c r="H6" s="91">
        <f t="shared" si="1"/>
        <v>1750671</v>
      </c>
      <c r="I6" s="91">
        <f t="shared" si="1"/>
        <v>1975272</v>
      </c>
      <c r="J6" s="91">
        <f t="shared" si="1"/>
        <v>4122987</v>
      </c>
      <c r="K6" s="91">
        <f t="shared" si="1"/>
        <v>4715811</v>
      </c>
      <c r="L6" s="91">
        <f t="shared" si="1"/>
        <v>5013373</v>
      </c>
      <c r="M6" s="91">
        <f t="shared" si="1"/>
        <v>6652703</v>
      </c>
      <c r="N6" s="91">
        <f t="shared" si="1"/>
        <v>5785576</v>
      </c>
      <c r="O6" s="91">
        <f t="shared" si="1"/>
        <v>7375846</v>
      </c>
      <c r="P6" s="91">
        <f t="shared" si="1"/>
        <v>6636522</v>
      </c>
      <c r="Q6" s="91">
        <f t="shared" si="1"/>
        <v>5348772</v>
      </c>
      <c r="R6" s="91">
        <f t="shared" si="1"/>
        <v>5391074</v>
      </c>
      <c r="S6" s="91">
        <f t="shared" si="1"/>
        <v>5674757</v>
      </c>
      <c r="T6" s="91">
        <f t="shared" si="1"/>
        <v>5184363</v>
      </c>
      <c r="U6" s="91">
        <f t="shared" si="1"/>
        <v>5877137</v>
      </c>
      <c r="V6" s="91">
        <f t="shared" si="1"/>
        <v>7723439</v>
      </c>
      <c r="W6" s="91">
        <f t="shared" si="1"/>
        <v>6799157</v>
      </c>
      <c r="X6" s="91">
        <f t="shared" si="1"/>
        <v>6084938</v>
      </c>
      <c r="Y6" s="91">
        <f t="shared" si="1"/>
        <v>4441032</v>
      </c>
      <c r="Z6" s="91">
        <f t="shared" si="1"/>
        <v>5141182</v>
      </c>
      <c r="AA6" s="91">
        <f t="shared" si="1"/>
        <v>5092542</v>
      </c>
      <c r="AB6" s="91">
        <f t="shared" si="1"/>
        <v>5206431</v>
      </c>
      <c r="AC6" s="91">
        <f t="shared" si="1"/>
        <v>4067241</v>
      </c>
      <c r="AD6" s="91">
        <f t="shared" si="1"/>
        <v>5096960</v>
      </c>
      <c r="AE6" s="91">
        <f t="shared" si="1"/>
        <v>6922855</v>
      </c>
      <c r="AF6" s="119">
        <f t="shared" ref="AF6:BK7" si="2">AE6</f>
        <v>6922855</v>
      </c>
      <c r="AG6" s="119">
        <f t="shared" si="2"/>
        <v>6922855</v>
      </c>
      <c r="AH6" s="119">
        <f t="shared" si="2"/>
        <v>6922855</v>
      </c>
      <c r="AI6" s="119">
        <f t="shared" si="2"/>
        <v>6922855</v>
      </c>
      <c r="AJ6" s="119">
        <f t="shared" si="2"/>
        <v>6922855</v>
      </c>
      <c r="AK6" s="119">
        <f t="shared" si="2"/>
        <v>6922855</v>
      </c>
      <c r="AL6" s="119">
        <f t="shared" si="2"/>
        <v>6922855</v>
      </c>
      <c r="AM6" s="119">
        <f t="shared" si="2"/>
        <v>6922855</v>
      </c>
      <c r="AN6" s="119">
        <f t="shared" si="2"/>
        <v>6922855</v>
      </c>
      <c r="AO6" s="119">
        <f t="shared" si="2"/>
        <v>6922855</v>
      </c>
      <c r="AP6" s="119">
        <f t="shared" si="2"/>
        <v>6922855</v>
      </c>
      <c r="AQ6" s="119">
        <f t="shared" si="2"/>
        <v>6922855</v>
      </c>
      <c r="AR6" s="119">
        <f t="shared" si="2"/>
        <v>6922855</v>
      </c>
      <c r="AS6" s="119">
        <f t="shared" si="2"/>
        <v>6922855</v>
      </c>
      <c r="AT6" s="119">
        <f t="shared" si="2"/>
        <v>6922855</v>
      </c>
      <c r="AU6" s="119">
        <f t="shared" si="2"/>
        <v>6922855</v>
      </c>
      <c r="AV6" s="119">
        <f t="shared" si="2"/>
        <v>6922855</v>
      </c>
      <c r="AW6" s="119">
        <f t="shared" si="2"/>
        <v>6922855</v>
      </c>
      <c r="AX6" s="119">
        <f t="shared" si="2"/>
        <v>6922855</v>
      </c>
      <c r="AY6" s="119">
        <f t="shared" si="2"/>
        <v>6922855</v>
      </c>
      <c r="AZ6" s="119">
        <f t="shared" si="2"/>
        <v>6922855</v>
      </c>
      <c r="BA6" s="119">
        <f t="shared" si="2"/>
        <v>6922855</v>
      </c>
      <c r="BB6" s="119">
        <f t="shared" si="2"/>
        <v>6922855</v>
      </c>
      <c r="BC6" s="119">
        <f t="shared" si="2"/>
        <v>6922855</v>
      </c>
      <c r="BD6" s="119">
        <f t="shared" si="2"/>
        <v>6922855</v>
      </c>
      <c r="BE6" s="119">
        <f t="shared" si="2"/>
        <v>6922855</v>
      </c>
      <c r="BF6" s="119">
        <f t="shared" si="2"/>
        <v>6922855</v>
      </c>
      <c r="BG6" s="119">
        <f t="shared" si="2"/>
        <v>6922855</v>
      </c>
      <c r="BH6" s="119">
        <f t="shared" si="2"/>
        <v>6922855</v>
      </c>
      <c r="BI6" s="119">
        <f t="shared" si="2"/>
        <v>6922855</v>
      </c>
      <c r="BJ6" s="119">
        <f t="shared" si="2"/>
        <v>6922855</v>
      </c>
      <c r="BK6" s="119">
        <f t="shared" si="2"/>
        <v>6922855</v>
      </c>
    </row>
    <row r="7" spans="1:63" ht="14.75">
      <c r="A7" s="91" t="s">
        <v>849</v>
      </c>
      <c r="B7" s="91" t="str">
        <f>About!B2</f>
        <v>DE</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DE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17762</v>
      </c>
      <c r="AE10" s="91">
        <f t="shared" si="5"/>
        <v>3073</v>
      </c>
      <c r="AF10" s="119">
        <f t="shared" ref="AF10:BK11" si="6">AE10</f>
        <v>3073</v>
      </c>
      <c r="AG10" s="119">
        <f t="shared" si="6"/>
        <v>3073</v>
      </c>
      <c r="AH10" s="119">
        <f t="shared" si="6"/>
        <v>3073</v>
      </c>
      <c r="AI10" s="119">
        <f t="shared" si="6"/>
        <v>3073</v>
      </c>
      <c r="AJ10" s="119">
        <f t="shared" si="6"/>
        <v>3073</v>
      </c>
      <c r="AK10" s="119">
        <f t="shared" si="6"/>
        <v>3073</v>
      </c>
      <c r="AL10" s="119">
        <f t="shared" si="6"/>
        <v>3073</v>
      </c>
      <c r="AM10" s="119">
        <f t="shared" si="6"/>
        <v>3073</v>
      </c>
      <c r="AN10" s="119">
        <f t="shared" si="6"/>
        <v>3073</v>
      </c>
      <c r="AO10" s="119">
        <f t="shared" si="6"/>
        <v>3073</v>
      </c>
      <c r="AP10" s="119">
        <f t="shared" si="6"/>
        <v>3073</v>
      </c>
      <c r="AQ10" s="119">
        <f t="shared" si="6"/>
        <v>3073</v>
      </c>
      <c r="AR10" s="119">
        <f t="shared" si="6"/>
        <v>3073</v>
      </c>
      <c r="AS10" s="119">
        <f t="shared" si="6"/>
        <v>3073</v>
      </c>
      <c r="AT10" s="119">
        <f t="shared" si="6"/>
        <v>3073</v>
      </c>
      <c r="AU10" s="119">
        <f t="shared" si="6"/>
        <v>3073</v>
      </c>
      <c r="AV10" s="119">
        <f t="shared" si="6"/>
        <v>3073</v>
      </c>
      <c r="AW10" s="119">
        <f t="shared" si="6"/>
        <v>3073</v>
      </c>
      <c r="AX10" s="119">
        <f t="shared" si="6"/>
        <v>3073</v>
      </c>
      <c r="AY10" s="119">
        <f t="shared" si="6"/>
        <v>3073</v>
      </c>
      <c r="AZ10" s="119">
        <f t="shared" si="6"/>
        <v>3073</v>
      </c>
      <c r="BA10" s="119">
        <f t="shared" si="6"/>
        <v>3073</v>
      </c>
      <c r="BB10" s="119">
        <f t="shared" si="6"/>
        <v>3073</v>
      </c>
      <c r="BC10" s="119">
        <f t="shared" si="6"/>
        <v>3073</v>
      </c>
      <c r="BD10" s="119">
        <f t="shared" si="6"/>
        <v>3073</v>
      </c>
      <c r="BE10" s="119">
        <f t="shared" si="6"/>
        <v>3073</v>
      </c>
      <c r="BF10" s="119">
        <f t="shared" si="6"/>
        <v>3073</v>
      </c>
      <c r="BG10" s="119">
        <f t="shared" si="6"/>
        <v>3073</v>
      </c>
      <c r="BH10" s="119">
        <f t="shared" si="6"/>
        <v>3073</v>
      </c>
      <c r="BI10" s="119">
        <f t="shared" si="6"/>
        <v>3073</v>
      </c>
      <c r="BJ10" s="119">
        <f t="shared" si="6"/>
        <v>3073</v>
      </c>
      <c r="BK10" s="119">
        <f t="shared" si="6"/>
        <v>3073</v>
      </c>
    </row>
    <row r="11" spans="1:63" ht="14.75">
      <c r="A11" s="91" t="s">
        <v>849</v>
      </c>
      <c r="B11" s="91" t="str">
        <f>About!B2</f>
        <v>DE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3</v>
      </c>
      <c r="AE11" s="91">
        <f t="shared" si="7"/>
        <v>86</v>
      </c>
      <c r="AF11" s="119">
        <f>AVERAGE(W11:AE11)</f>
        <v>9.8888888888888893</v>
      </c>
      <c r="AG11" s="119">
        <f t="shared" si="6"/>
        <v>9.8888888888888893</v>
      </c>
      <c r="AH11" s="119">
        <f t="shared" si="6"/>
        <v>9.8888888888888893</v>
      </c>
      <c r="AI11" s="119">
        <f t="shared" si="6"/>
        <v>9.8888888888888893</v>
      </c>
      <c r="AJ11" s="119">
        <f t="shared" si="6"/>
        <v>9.8888888888888893</v>
      </c>
      <c r="AK11" s="119">
        <f t="shared" si="6"/>
        <v>9.8888888888888893</v>
      </c>
      <c r="AL11" s="119">
        <f t="shared" si="6"/>
        <v>9.8888888888888893</v>
      </c>
      <c r="AM11" s="119">
        <f t="shared" si="6"/>
        <v>9.8888888888888893</v>
      </c>
      <c r="AN11" s="119">
        <f t="shared" si="6"/>
        <v>9.8888888888888893</v>
      </c>
      <c r="AO11" s="119">
        <f t="shared" si="6"/>
        <v>9.8888888888888893</v>
      </c>
      <c r="AP11" s="119">
        <f t="shared" si="6"/>
        <v>9.8888888888888893</v>
      </c>
      <c r="AQ11" s="119">
        <f t="shared" si="6"/>
        <v>9.8888888888888893</v>
      </c>
      <c r="AR11" s="119">
        <f t="shared" si="6"/>
        <v>9.8888888888888893</v>
      </c>
      <c r="AS11" s="119">
        <f t="shared" si="6"/>
        <v>9.8888888888888893</v>
      </c>
      <c r="AT11" s="119">
        <f t="shared" si="6"/>
        <v>9.8888888888888893</v>
      </c>
      <c r="AU11" s="119">
        <f t="shared" si="6"/>
        <v>9.8888888888888893</v>
      </c>
      <c r="AV11" s="119">
        <f t="shared" si="6"/>
        <v>9.8888888888888893</v>
      </c>
      <c r="AW11" s="119">
        <f t="shared" si="6"/>
        <v>9.8888888888888893</v>
      </c>
      <c r="AX11" s="119">
        <f t="shared" si="6"/>
        <v>9.8888888888888893</v>
      </c>
      <c r="AY11" s="119">
        <f t="shared" si="6"/>
        <v>9.8888888888888893</v>
      </c>
      <c r="AZ11" s="119">
        <f t="shared" si="6"/>
        <v>9.8888888888888893</v>
      </c>
      <c r="BA11" s="119">
        <f t="shared" si="6"/>
        <v>9.8888888888888893</v>
      </c>
      <c r="BB11" s="119">
        <f t="shared" si="6"/>
        <v>9.8888888888888893</v>
      </c>
      <c r="BC11" s="119">
        <f t="shared" si="6"/>
        <v>9.8888888888888893</v>
      </c>
      <c r="BD11" s="119">
        <f t="shared" si="6"/>
        <v>9.8888888888888893</v>
      </c>
      <c r="BE11" s="119">
        <f t="shared" si="6"/>
        <v>9.8888888888888893</v>
      </c>
      <c r="BF11" s="119">
        <f t="shared" si="6"/>
        <v>9.8888888888888893</v>
      </c>
      <c r="BG11" s="119">
        <f t="shared" si="6"/>
        <v>9.8888888888888893</v>
      </c>
      <c r="BH11" s="119">
        <f t="shared" si="6"/>
        <v>9.8888888888888893</v>
      </c>
      <c r="BI11" s="119">
        <f t="shared" si="6"/>
        <v>9.8888888888888893</v>
      </c>
      <c r="BJ11" s="119">
        <f t="shared" si="6"/>
        <v>9.8888888888888893</v>
      </c>
      <c r="BK11" s="119">
        <f t="shared" si="6"/>
        <v>9.8888888888888893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DE</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17759</v>
      </c>
      <c r="AE14" s="91">
        <f t="shared" si="9"/>
        <v>2987</v>
      </c>
      <c r="AF14" s="91">
        <f t="shared" si="9"/>
        <v>3063.1111111111113</v>
      </c>
      <c r="AG14" s="91">
        <f t="shared" si="9"/>
        <v>3063.1111111111113</v>
      </c>
      <c r="AH14" s="91">
        <f t="shared" si="9"/>
        <v>3063.1111111111113</v>
      </c>
      <c r="AI14" s="91">
        <f t="shared" si="9"/>
        <v>3063.1111111111113</v>
      </c>
      <c r="AJ14" s="91">
        <f t="shared" si="9"/>
        <v>3063.1111111111113</v>
      </c>
      <c r="AK14" s="91">
        <f t="shared" si="9"/>
        <v>3063.1111111111113</v>
      </c>
      <c r="AL14" s="91">
        <f t="shared" si="9"/>
        <v>3063.1111111111113</v>
      </c>
      <c r="AM14" s="91">
        <f t="shared" si="9"/>
        <v>3063.1111111111113</v>
      </c>
      <c r="AN14" s="91">
        <f t="shared" si="9"/>
        <v>3063.1111111111113</v>
      </c>
      <c r="AO14" s="91">
        <f t="shared" si="9"/>
        <v>3063.1111111111113</v>
      </c>
      <c r="AP14" s="91">
        <f t="shared" si="9"/>
        <v>3063.1111111111113</v>
      </c>
      <c r="AQ14" s="91">
        <f t="shared" si="9"/>
        <v>3063.1111111111113</v>
      </c>
      <c r="AR14" s="91">
        <f t="shared" si="9"/>
        <v>3063.1111111111113</v>
      </c>
      <c r="AS14" s="91">
        <f t="shared" si="9"/>
        <v>3063.1111111111113</v>
      </c>
      <c r="AT14" s="91">
        <f t="shared" si="9"/>
        <v>3063.1111111111113</v>
      </c>
      <c r="AU14" s="91">
        <f t="shared" si="9"/>
        <v>3063.1111111111113</v>
      </c>
      <c r="AV14" s="91">
        <f t="shared" si="9"/>
        <v>3063.1111111111113</v>
      </c>
      <c r="AW14" s="91">
        <f t="shared" si="9"/>
        <v>3063.1111111111113</v>
      </c>
      <c r="AX14" s="91">
        <f t="shared" si="9"/>
        <v>3063.1111111111113</v>
      </c>
      <c r="AY14" s="91">
        <f t="shared" si="9"/>
        <v>3063.1111111111113</v>
      </c>
      <c r="AZ14" s="91">
        <f t="shared" si="9"/>
        <v>3063.1111111111113</v>
      </c>
      <c r="BA14" s="91">
        <f t="shared" si="9"/>
        <v>3063.1111111111113</v>
      </c>
      <c r="BB14" s="91">
        <f t="shared" si="9"/>
        <v>3063.1111111111113</v>
      </c>
      <c r="BC14" s="91">
        <f t="shared" si="9"/>
        <v>3063.1111111111113</v>
      </c>
      <c r="BD14" s="91">
        <f t="shared" si="9"/>
        <v>3063.1111111111113</v>
      </c>
      <c r="BE14" s="91">
        <f t="shared" si="9"/>
        <v>3063.1111111111113</v>
      </c>
      <c r="BF14" s="91">
        <f t="shared" si="9"/>
        <v>3063.1111111111113</v>
      </c>
      <c r="BG14" s="91">
        <f t="shared" si="9"/>
        <v>3063.1111111111113</v>
      </c>
      <c r="BH14" s="91">
        <f t="shared" si="9"/>
        <v>3063.1111111111113</v>
      </c>
      <c r="BI14" s="91">
        <f t="shared" si="9"/>
        <v>3063.1111111111113</v>
      </c>
      <c r="BJ14" s="91">
        <f t="shared" si="9"/>
        <v>3063.1111111111113</v>
      </c>
      <c r="BK14" s="91">
        <f t="shared" si="9"/>
        <v>3063.1111111111113</v>
      </c>
    </row>
    <row r="15" spans="1:63" ht="14.75">
      <c r="A15" s="91" t="s">
        <v>849</v>
      </c>
      <c r="B15" s="91" t="str">
        <f>About!B2</f>
        <v>DE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DE</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2749.8180000000002</v>
      </c>
      <c r="R23" s="91">
        <f t="shared" si="2"/>
        <v>0.34472303799565956</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4250.1928120000002</v>
      </c>
      <c r="R33" s="91">
        <f t="shared" si="2"/>
        <v>0.53281321826388339</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976.87990000000002</v>
      </c>
      <c r="R41" s="91">
        <f t="shared" si="2"/>
        <v>0.12246374374045704</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7976.8907120000003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PA</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f t="shared" si="10"/>
        <v>2749.8180000000002</v>
      </c>
      <c r="M298" s="91" t="str">
        <f t="shared" si="11"/>
        <v>MD</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f t="shared" si="10"/>
        <v>4250.1928120000002</v>
      </c>
      <c r="M299" s="91" t="str">
        <f t="shared" si="11"/>
        <v>NJ</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7976.8907120000003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0.34472303799565956</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0.53281321826388339</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0.12246374374045704</v>
      </c>
      <c r="D41" s="91">
        <f t="shared" si="0"/>
        <v>0.12246374374045704</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0.12246374374045704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Delaware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8517519</v>
      </c>
      <c r="C5" s="41">
        <f>SUMIFS('EIA_State Elec Profiles'!$C:$C,'EIA_State Elec Profiles'!$B:$B,A5,'EIA_State Elec Profiles'!$A:$A,$A$2)</f>
        <v>8517519</v>
      </c>
      <c r="D5">
        <f>C5</f>
        <v>8517519</v>
      </c>
      <c r="E5">
        <f t="shared" ref="E5:AF5" si="0">D5</f>
        <v>8517519</v>
      </c>
      <c r="F5">
        <f t="shared" si="0"/>
        <v>8517519</v>
      </c>
      <c r="G5">
        <f t="shared" si="0"/>
        <v>8517519</v>
      </c>
      <c r="H5">
        <f t="shared" si="0"/>
        <v>8517519</v>
      </c>
      <c r="I5">
        <f t="shared" si="0"/>
        <v>8517519</v>
      </c>
      <c r="J5">
        <f t="shared" si="0"/>
        <v>8517519</v>
      </c>
      <c r="K5">
        <f t="shared" si="0"/>
        <v>8517519</v>
      </c>
      <c r="L5">
        <f t="shared" si="0"/>
        <v>8517519</v>
      </c>
      <c r="M5">
        <f t="shared" si="0"/>
        <v>8517519</v>
      </c>
      <c r="N5">
        <f t="shared" si="0"/>
        <v>8517519</v>
      </c>
      <c r="O5">
        <f t="shared" si="0"/>
        <v>8517519</v>
      </c>
      <c r="P5">
        <f t="shared" si="0"/>
        <v>8517519</v>
      </c>
      <c r="Q5">
        <f t="shared" si="0"/>
        <v>8517519</v>
      </c>
      <c r="R5">
        <f t="shared" si="0"/>
        <v>8517519</v>
      </c>
      <c r="S5">
        <f t="shared" si="0"/>
        <v>8517519</v>
      </c>
      <c r="T5">
        <f t="shared" si="0"/>
        <v>8517519</v>
      </c>
      <c r="U5">
        <f t="shared" si="0"/>
        <v>8517519</v>
      </c>
      <c r="V5">
        <f t="shared" si="0"/>
        <v>8517519</v>
      </c>
      <c r="W5">
        <f t="shared" si="0"/>
        <v>8517519</v>
      </c>
      <c r="X5">
        <f t="shared" si="0"/>
        <v>8517519</v>
      </c>
      <c r="Y5">
        <f t="shared" si="0"/>
        <v>8517519</v>
      </c>
      <c r="Z5">
        <f t="shared" si="0"/>
        <v>8517519</v>
      </c>
      <c r="AA5">
        <f t="shared" si="0"/>
        <v>8517519</v>
      </c>
      <c r="AB5">
        <f t="shared" si="0"/>
        <v>8517519</v>
      </c>
      <c r="AC5">
        <f t="shared" si="0"/>
        <v>8517519</v>
      </c>
      <c r="AD5">
        <f t="shared" si="0"/>
        <v>8517519</v>
      </c>
      <c r="AE5">
        <f t="shared" si="0"/>
        <v>8517519</v>
      </c>
      <c r="AF5">
        <f t="shared" si="0"/>
        <v>8517519</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197788.16828192177</v>
      </c>
      <c r="C10">
        <f>D10</f>
        <v>197788.16828192177</v>
      </c>
      <c r="D10">
        <f t="shared" ref="D10:D33" si="2">SUM(D$5*SUMIFS(C$39:C$48,$B$39:$B$48,$A10),D$6*IF($B$2=TRUE,SUMIFS($B$147:$B$162,$A$147:$A$162,$A10),SUMIFS(E$125:E$140,$A$125:$A$140,$A10)))</f>
        <v>197788.16828192177</v>
      </c>
      <c r="E10">
        <f t="shared" ref="E10:N10" si="3">SUM(E$5*SUMIFS(D$39:D$48,$B$39:$B$48,$A10),E$6*IF($B$2=TRUE,SUMIFS($B$147:$B$162,$A$147:$A$162,$A10),SUMIFS(F$125:F$140,$A$125:$A$140,$A10)))</f>
        <v>150985.19199575257</v>
      </c>
      <c r="F10">
        <f t="shared" si="3"/>
        <v>148553.60651011145</v>
      </c>
      <c r="G10">
        <f t="shared" si="3"/>
        <v>141674.90959526412</v>
      </c>
      <c r="H10">
        <f t="shared" si="3"/>
        <v>129959.79342465012</v>
      </c>
      <c r="I10">
        <f t="shared" si="3"/>
        <v>88586.24532076958</v>
      </c>
      <c r="J10">
        <f t="shared" si="3"/>
        <v>50617.630874896742</v>
      </c>
      <c r="K10">
        <f t="shared" si="3"/>
        <v>46666.707504305552</v>
      </c>
      <c r="L10">
        <f t="shared" si="3"/>
        <v>44940.055459510797</v>
      </c>
      <c r="M10">
        <f t="shared" si="3"/>
        <v>44940.055459510797</v>
      </c>
      <c r="N10">
        <f t="shared" si="3"/>
        <v>44940.055459510797</v>
      </c>
      <c r="O10">
        <f t="shared" ref="O10:AE10" si="4">SUM(O$5*SUMIFS(N$39:N$48,$B$39:$B$48,$A10),O$6*IF($B$2=TRUE,SUMIFS($B$147:$B$162,$A$147:$A$162,$A10),SUMIFS(P$125:P$140,$A$125:$A$140,$A10)))</f>
        <v>44940.055459510797</v>
      </c>
      <c r="P10">
        <f t="shared" si="4"/>
        <v>44940.055459510797</v>
      </c>
      <c r="Q10">
        <f t="shared" si="4"/>
        <v>44940.055459510797</v>
      </c>
      <c r="R10">
        <f t="shared" si="4"/>
        <v>44940.055459510797</v>
      </c>
      <c r="S10">
        <f t="shared" si="4"/>
        <v>44940.055459510797</v>
      </c>
      <c r="T10">
        <f t="shared" si="4"/>
        <v>44940.055459510797</v>
      </c>
      <c r="U10">
        <f t="shared" si="4"/>
        <v>44940.055459510797</v>
      </c>
      <c r="V10">
        <f t="shared" si="4"/>
        <v>44940.055459510797</v>
      </c>
      <c r="W10">
        <f t="shared" si="4"/>
        <v>44940.055459510797</v>
      </c>
      <c r="X10">
        <f t="shared" si="4"/>
        <v>44940.055459510797</v>
      </c>
      <c r="Y10">
        <f t="shared" si="4"/>
        <v>44940.055459510797</v>
      </c>
      <c r="Z10">
        <f t="shared" si="4"/>
        <v>44940.055459510797</v>
      </c>
      <c r="AA10">
        <f t="shared" si="4"/>
        <v>44940.055459510797</v>
      </c>
      <c r="AB10">
        <f t="shared" si="4"/>
        <v>44940.055459510797</v>
      </c>
      <c r="AC10">
        <f t="shared" si="4"/>
        <v>44940.055459510797</v>
      </c>
      <c r="AD10">
        <f t="shared" si="4"/>
        <v>44940.055459510797</v>
      </c>
      <c r="AE10">
        <f t="shared" si="4"/>
        <v>44940.055459510797</v>
      </c>
      <c r="AF10">
        <f>SUM(AF$5*SUMIFS(AE$39:AE$48,$B$39:$B$48,$A10),AF$6*IF($B$2=TRUE,SUMIFS($B$147:$B$162,$A$147:$A$162,$A10),SUMIFS(AG$125:AG$140,$A$125:$A$140,$A10)))</f>
        <v>44940.055459510797</v>
      </c>
    </row>
    <row r="11" spans="1:32">
      <c r="A11" s="100" t="s">
        <v>347</v>
      </c>
      <c r="B11">
        <f t="shared" ref="B11:B33" si="5">D11</f>
        <v>4308671.5450267028</v>
      </c>
      <c r="C11">
        <f t="shared" ref="C11:C33" si="6">D11</f>
        <v>4308671.5450267028</v>
      </c>
      <c r="D11">
        <f t="shared" si="2"/>
        <v>4308671.5450267028</v>
      </c>
      <c r="E11">
        <f t="shared" ref="E11:N11" si="7">SUM(E$5*SUMIFS(D$39:D$48,$B$39:$B$48,$A11),E$6*IF($B$2=TRUE,SUMIFS($B$147:$B$162,$A$147:$A$162,$A11),SUMIFS(F$125:F$140,$A$125:$A$140,$A11)))</f>
        <v>4071641.3187282658</v>
      </c>
      <c r="F11">
        <f t="shared" si="7"/>
        <v>4026211.6597425179</v>
      </c>
      <c r="G11">
        <f t="shared" si="7"/>
        <v>3845315.2140461891</v>
      </c>
      <c r="H11">
        <f t="shared" si="7"/>
        <v>3768958.5443458674</v>
      </c>
      <c r="I11">
        <f t="shared" si="7"/>
        <v>3655862.9028717089</v>
      </c>
      <c r="J11">
        <f t="shared" si="7"/>
        <v>3340678.9510501772</v>
      </c>
      <c r="K11">
        <f t="shared" si="7"/>
        <v>3251443.1582036167</v>
      </c>
      <c r="L11">
        <f t="shared" si="7"/>
        <v>2987785.6883134367</v>
      </c>
      <c r="M11">
        <f t="shared" si="7"/>
        <v>2987785.6883134367</v>
      </c>
      <c r="N11">
        <f t="shared" si="7"/>
        <v>2987785.6883134367</v>
      </c>
      <c r="O11">
        <f t="shared" ref="O11:AF11" si="8">SUM(O$5*SUMIFS(N$39:N$48,$B$39:$B$48,$A11),O$6*IF($B$2=TRUE,SUMIFS($B$147:$B$162,$A$147:$A$162,$A11),SUMIFS(P$125:P$140,$A$125:$A$140,$A11)))</f>
        <v>2987785.6883134367</v>
      </c>
      <c r="P11">
        <f t="shared" si="8"/>
        <v>2987785.6883134367</v>
      </c>
      <c r="Q11">
        <f t="shared" si="8"/>
        <v>2987785.6883134367</v>
      </c>
      <c r="R11">
        <f t="shared" si="8"/>
        <v>2987785.6883134367</v>
      </c>
      <c r="S11">
        <f t="shared" si="8"/>
        <v>2987785.6883134367</v>
      </c>
      <c r="T11">
        <f t="shared" si="8"/>
        <v>2987785.6883134367</v>
      </c>
      <c r="U11">
        <f t="shared" si="8"/>
        <v>2987785.6883134367</v>
      </c>
      <c r="V11">
        <f t="shared" si="8"/>
        <v>2987785.6883134367</v>
      </c>
      <c r="W11">
        <f t="shared" si="8"/>
        <v>2987785.6883134367</v>
      </c>
      <c r="X11">
        <f t="shared" si="8"/>
        <v>2987785.6883134367</v>
      </c>
      <c r="Y11">
        <f t="shared" si="8"/>
        <v>2987785.6883134367</v>
      </c>
      <c r="Z11">
        <f t="shared" si="8"/>
        <v>2987785.6883134367</v>
      </c>
      <c r="AA11">
        <f t="shared" si="8"/>
        <v>2987785.6883134367</v>
      </c>
      <c r="AB11">
        <f t="shared" si="8"/>
        <v>2987785.6883134367</v>
      </c>
      <c r="AC11">
        <f t="shared" si="8"/>
        <v>2987785.6883134367</v>
      </c>
      <c r="AD11">
        <f t="shared" si="8"/>
        <v>2987785.6883134367</v>
      </c>
      <c r="AE11">
        <f t="shared" si="8"/>
        <v>2987785.6883134367</v>
      </c>
      <c r="AF11">
        <f t="shared" si="8"/>
        <v>2987785.6883134367</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2949558.4544537747</v>
      </c>
      <c r="C13">
        <f t="shared" si="6"/>
        <v>2949558.4544537747</v>
      </c>
      <c r="D13">
        <f t="shared" si="2"/>
        <v>2949558.4544537747</v>
      </c>
      <c r="E13">
        <f t="shared" ref="E13:N13" si="11">SUM(E$5*SUMIFS(D$39:D$48,$B$39:$B$48,$A13),E$6*IF($B$2=TRUE,SUMIFS($B$147:$B$162,$A$147:$A$162,$A13),SUMIFS(F$125:F$140,$A$125:$A$140,$A13)))</f>
        <v>2836193.2759309546</v>
      </c>
      <c r="F13">
        <f t="shared" si="11"/>
        <v>2773126.804385927</v>
      </c>
      <c r="G13">
        <f t="shared" si="11"/>
        <v>2780436.8193102153</v>
      </c>
      <c r="H13">
        <f t="shared" si="11"/>
        <v>2733162.0573916044</v>
      </c>
      <c r="I13">
        <f t="shared" si="11"/>
        <v>2667073.4177002548</v>
      </c>
      <c r="J13">
        <f t="shared" si="11"/>
        <v>2673126.5280683059</v>
      </c>
      <c r="K13">
        <f t="shared" si="11"/>
        <v>2678033.3527004141</v>
      </c>
      <c r="L13">
        <f t="shared" si="11"/>
        <v>2820378.9229723532</v>
      </c>
      <c r="M13">
        <f t="shared" si="11"/>
        <v>2820378.9229723532</v>
      </c>
      <c r="N13">
        <f t="shared" si="11"/>
        <v>2820378.9229723532</v>
      </c>
      <c r="O13">
        <f t="shared" ref="O13:AF13" si="12">SUM(O$5*SUMIFS(N$39:N$48,$B$39:$B$48,$A13),O$6*IF($B$2=TRUE,SUMIFS($B$147:$B$162,$A$147:$A$162,$A13),SUMIFS(P$125:P$140,$A$125:$A$140,$A13)))</f>
        <v>2820378.9229723532</v>
      </c>
      <c r="P13">
        <f t="shared" si="12"/>
        <v>2820378.9229723532</v>
      </c>
      <c r="Q13">
        <f t="shared" si="12"/>
        <v>2820378.9229723532</v>
      </c>
      <c r="R13">
        <f t="shared" si="12"/>
        <v>2820378.9229723532</v>
      </c>
      <c r="S13">
        <f t="shared" si="12"/>
        <v>2820378.9229723532</v>
      </c>
      <c r="T13">
        <f t="shared" si="12"/>
        <v>2820378.9229723532</v>
      </c>
      <c r="U13">
        <f t="shared" si="12"/>
        <v>2820378.9229723532</v>
      </c>
      <c r="V13">
        <f t="shared" si="12"/>
        <v>2820378.9229723532</v>
      </c>
      <c r="W13">
        <f t="shared" si="12"/>
        <v>2820378.9229723532</v>
      </c>
      <c r="X13">
        <f t="shared" si="12"/>
        <v>2820378.9229723532</v>
      </c>
      <c r="Y13">
        <f t="shared" si="12"/>
        <v>2820378.9229723532</v>
      </c>
      <c r="Z13">
        <f t="shared" si="12"/>
        <v>2820378.9229723532</v>
      </c>
      <c r="AA13">
        <f t="shared" si="12"/>
        <v>2820378.9229723532</v>
      </c>
      <c r="AB13">
        <f t="shared" si="12"/>
        <v>2820378.9229723532</v>
      </c>
      <c r="AC13">
        <f t="shared" si="12"/>
        <v>2820378.9229723532</v>
      </c>
      <c r="AD13">
        <f t="shared" si="12"/>
        <v>2820378.9229723532</v>
      </c>
      <c r="AE13">
        <f t="shared" si="12"/>
        <v>2820378.9229723532</v>
      </c>
      <c r="AF13">
        <f t="shared" si="12"/>
        <v>2820378.9229723532</v>
      </c>
    </row>
    <row r="14" spans="1:32">
      <c r="A14" s="100" t="s">
        <v>101</v>
      </c>
      <c r="B14">
        <f t="shared" si="5"/>
        <v>154141.35167455231</v>
      </c>
      <c r="C14">
        <f t="shared" si="6"/>
        <v>154141.35167455231</v>
      </c>
      <c r="D14">
        <f t="shared" si="2"/>
        <v>154141.35167455231</v>
      </c>
      <c r="E14">
        <f t="shared" ref="E14:N14" si="13">SUM(E$5*SUMIFS(D$39:D$48,$B$39:$B$48,$A14),E$6*IF($B$2=TRUE,SUMIFS($B$147:$B$162,$A$147:$A$162,$A14),SUMIFS(F$125:F$140,$A$125:$A$140,$A14)))</f>
        <v>131083.04837414625</v>
      </c>
      <c r="F14">
        <f t="shared" si="13"/>
        <v>130353.38814652823</v>
      </c>
      <c r="G14">
        <f t="shared" si="13"/>
        <v>139362.05682254449</v>
      </c>
      <c r="H14">
        <f t="shared" si="13"/>
        <v>133298.50816305861</v>
      </c>
      <c r="I14">
        <f t="shared" si="13"/>
        <v>134924.57667366232</v>
      </c>
      <c r="J14">
        <f t="shared" si="13"/>
        <v>141888.29430353866</v>
      </c>
      <c r="K14">
        <f t="shared" si="13"/>
        <v>142276.94831407687</v>
      </c>
      <c r="L14">
        <f t="shared" si="13"/>
        <v>148209.07519274246</v>
      </c>
      <c r="M14">
        <f t="shared" si="13"/>
        <v>148209.07519274246</v>
      </c>
      <c r="N14">
        <f t="shared" si="13"/>
        <v>148209.07519274246</v>
      </c>
      <c r="O14">
        <f t="shared" ref="O14:AF14" si="14">SUM(O$5*SUMIFS(N$39:N$48,$B$39:$B$48,$A14),O$6*IF($B$2=TRUE,SUMIFS($B$147:$B$162,$A$147:$A$162,$A14),SUMIFS(P$125:P$140,$A$125:$A$140,$A14)))</f>
        <v>148209.07519274246</v>
      </c>
      <c r="P14">
        <f t="shared" si="14"/>
        <v>148209.07519274246</v>
      </c>
      <c r="Q14">
        <f t="shared" si="14"/>
        <v>148209.07519274246</v>
      </c>
      <c r="R14">
        <f t="shared" si="14"/>
        <v>148209.07519274246</v>
      </c>
      <c r="S14">
        <f t="shared" si="14"/>
        <v>148209.07519274246</v>
      </c>
      <c r="T14">
        <f t="shared" si="14"/>
        <v>148209.07519274246</v>
      </c>
      <c r="U14">
        <f t="shared" si="14"/>
        <v>148209.07519274246</v>
      </c>
      <c r="V14">
        <f t="shared" si="14"/>
        <v>148209.07519274246</v>
      </c>
      <c r="W14">
        <f t="shared" si="14"/>
        <v>148209.07519274246</v>
      </c>
      <c r="X14">
        <f t="shared" si="14"/>
        <v>148209.07519274246</v>
      </c>
      <c r="Y14">
        <f t="shared" si="14"/>
        <v>148209.07519274246</v>
      </c>
      <c r="Z14">
        <f t="shared" si="14"/>
        <v>148209.07519274246</v>
      </c>
      <c r="AA14">
        <f t="shared" si="14"/>
        <v>148209.07519274246</v>
      </c>
      <c r="AB14">
        <f t="shared" si="14"/>
        <v>148209.07519274246</v>
      </c>
      <c r="AC14">
        <f t="shared" si="14"/>
        <v>148209.07519274246</v>
      </c>
      <c r="AD14">
        <f t="shared" si="14"/>
        <v>148209.07519274246</v>
      </c>
      <c r="AE14">
        <f t="shared" si="14"/>
        <v>148209.07519274246</v>
      </c>
      <c r="AF14">
        <f t="shared" si="14"/>
        <v>148209.07519274246</v>
      </c>
    </row>
    <row r="15" spans="1:32">
      <c r="A15" s="100" t="s">
        <v>100</v>
      </c>
      <c r="B15">
        <f t="shared" si="5"/>
        <v>88989.606471804247</v>
      </c>
      <c r="C15">
        <f t="shared" si="6"/>
        <v>88989.606471804247</v>
      </c>
      <c r="D15">
        <f t="shared" si="2"/>
        <v>88989.606471804247</v>
      </c>
      <c r="E15">
        <f t="shared" ref="E15:N15" si="15">SUM(E$5*SUMIFS(D$39:D$48,$B$39:$B$48,$A15),E$6*IF($B$2=TRUE,SUMIFS($B$147:$B$162,$A$147:$A$162,$A15),SUMIFS(F$125:F$140,$A$125:$A$140,$A15)))</f>
        <v>97556.29711797752</v>
      </c>
      <c r="F15">
        <f t="shared" si="15"/>
        <v>96561.228906631426</v>
      </c>
      <c r="G15">
        <f t="shared" si="15"/>
        <v>96941.023032397716</v>
      </c>
      <c r="H15">
        <f t="shared" si="15"/>
        <v>94993.489789288622</v>
      </c>
      <c r="I15">
        <f t="shared" si="15"/>
        <v>94767.626648025878</v>
      </c>
      <c r="J15">
        <f t="shared" si="15"/>
        <v>98829.704282473802</v>
      </c>
      <c r="K15">
        <f t="shared" si="15"/>
        <v>114142.99141768066</v>
      </c>
      <c r="L15">
        <f t="shared" si="15"/>
        <v>132692.79378213966</v>
      </c>
      <c r="M15">
        <f t="shared" si="15"/>
        <v>132692.79378213966</v>
      </c>
      <c r="N15">
        <f t="shared" si="15"/>
        <v>132692.79378213966</v>
      </c>
      <c r="O15">
        <f t="shared" ref="O15:AF15" si="16">SUM(O$5*SUMIFS(N$39:N$48,$B$39:$B$48,$A15),O$6*IF($B$2=TRUE,SUMIFS($B$147:$B$162,$A$147:$A$162,$A15),SUMIFS(P$125:P$140,$A$125:$A$140,$A15)))</f>
        <v>132692.79378213966</v>
      </c>
      <c r="P15">
        <f t="shared" si="16"/>
        <v>132692.79378213966</v>
      </c>
      <c r="Q15">
        <f t="shared" si="16"/>
        <v>132692.79378213966</v>
      </c>
      <c r="R15">
        <f t="shared" si="16"/>
        <v>132692.79378213966</v>
      </c>
      <c r="S15">
        <f t="shared" si="16"/>
        <v>132692.79378213966</v>
      </c>
      <c r="T15">
        <f t="shared" si="16"/>
        <v>132692.79378213966</v>
      </c>
      <c r="U15">
        <f t="shared" si="16"/>
        <v>132692.79378213966</v>
      </c>
      <c r="V15">
        <f t="shared" si="16"/>
        <v>132692.79378213966</v>
      </c>
      <c r="W15">
        <f t="shared" si="16"/>
        <v>132692.79378213966</v>
      </c>
      <c r="X15">
        <f t="shared" si="16"/>
        <v>132692.79378213966</v>
      </c>
      <c r="Y15">
        <f t="shared" si="16"/>
        <v>132692.79378213966</v>
      </c>
      <c r="Z15">
        <f t="shared" si="16"/>
        <v>132692.79378213966</v>
      </c>
      <c r="AA15">
        <f t="shared" si="16"/>
        <v>132692.79378213966</v>
      </c>
      <c r="AB15">
        <f t="shared" si="16"/>
        <v>132692.79378213966</v>
      </c>
      <c r="AC15">
        <f t="shared" si="16"/>
        <v>132692.79378213966</v>
      </c>
      <c r="AD15">
        <f t="shared" si="16"/>
        <v>132692.79378213966</v>
      </c>
      <c r="AE15">
        <f t="shared" si="16"/>
        <v>132692.79378213966</v>
      </c>
      <c r="AF15">
        <f t="shared" si="16"/>
        <v>132692.79378213966</v>
      </c>
    </row>
    <row r="16" spans="1:32">
      <c r="A16" s="100" t="s">
        <v>102</v>
      </c>
      <c r="B16">
        <f t="shared" si="5"/>
        <v>703975.38127326395</v>
      </c>
      <c r="C16">
        <f t="shared" si="6"/>
        <v>703975.38127326395</v>
      </c>
      <c r="D16">
        <f t="shared" si="2"/>
        <v>703975.38127326395</v>
      </c>
      <c r="E16">
        <f t="shared" ref="E16:N16" si="17">SUM(E$5*SUMIFS(D$39:D$48,$B$39:$B$48,$A16),E$6*IF($B$2=TRUE,SUMIFS($B$147:$B$162,$A$147:$A$162,$A16),SUMIFS(F$125:F$140,$A$125:$A$140,$A16)))</f>
        <v>1124181.0783477626</v>
      </c>
      <c r="F16">
        <f t="shared" si="17"/>
        <v>1064521.0729115193</v>
      </c>
      <c r="G16">
        <f t="shared" si="17"/>
        <v>1075114.6518951908</v>
      </c>
      <c r="H16">
        <f t="shared" si="17"/>
        <v>1023732.4296339514</v>
      </c>
      <c r="I16">
        <f t="shared" si="17"/>
        <v>986685.95983076375</v>
      </c>
      <c r="J16">
        <f t="shared" si="17"/>
        <v>1030095.1132494304</v>
      </c>
      <c r="K16">
        <f t="shared" si="17"/>
        <v>1037621.5981672698</v>
      </c>
      <c r="L16">
        <f t="shared" si="17"/>
        <v>1077738.1915605629</v>
      </c>
      <c r="M16">
        <f t="shared" si="17"/>
        <v>1077738.1915605629</v>
      </c>
      <c r="N16">
        <f t="shared" si="17"/>
        <v>1077738.1915605629</v>
      </c>
      <c r="O16">
        <f t="shared" ref="O16:AF16" si="18">SUM(O$5*SUMIFS(N$39:N$48,$B$39:$B$48,$A16),O$6*IF($B$2=TRUE,SUMIFS($B$147:$B$162,$A$147:$A$162,$A16),SUMIFS(P$125:P$140,$A$125:$A$140,$A16)))</f>
        <v>1077738.1915605629</v>
      </c>
      <c r="P16">
        <f t="shared" si="18"/>
        <v>1077738.1915605629</v>
      </c>
      <c r="Q16">
        <f t="shared" si="18"/>
        <v>1077738.1915605629</v>
      </c>
      <c r="R16">
        <f t="shared" si="18"/>
        <v>1077738.1915605629</v>
      </c>
      <c r="S16">
        <f t="shared" si="18"/>
        <v>1077738.1915605629</v>
      </c>
      <c r="T16">
        <f t="shared" si="18"/>
        <v>1077738.1915605629</v>
      </c>
      <c r="U16">
        <f t="shared" si="18"/>
        <v>1077738.1915605629</v>
      </c>
      <c r="V16">
        <f t="shared" si="18"/>
        <v>1077738.1915605629</v>
      </c>
      <c r="W16">
        <f t="shared" si="18"/>
        <v>1077738.1915605629</v>
      </c>
      <c r="X16">
        <f t="shared" si="18"/>
        <v>1077738.1915605629</v>
      </c>
      <c r="Y16">
        <f t="shared" si="18"/>
        <v>1077738.1915605629</v>
      </c>
      <c r="Z16">
        <f t="shared" si="18"/>
        <v>1077738.1915605629</v>
      </c>
      <c r="AA16">
        <f t="shared" si="18"/>
        <v>1077738.1915605629</v>
      </c>
      <c r="AB16">
        <f t="shared" si="18"/>
        <v>1077738.1915605629</v>
      </c>
      <c r="AC16">
        <f t="shared" si="18"/>
        <v>1077738.1915605629</v>
      </c>
      <c r="AD16">
        <f t="shared" si="18"/>
        <v>1077738.1915605629</v>
      </c>
      <c r="AE16">
        <f t="shared" si="18"/>
        <v>1077738.1915605629</v>
      </c>
      <c r="AF16">
        <f t="shared" si="18"/>
        <v>1077738.1915605629</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90006.812068445288</v>
      </c>
      <c r="C18">
        <f t="shared" si="6"/>
        <v>90006.812068445288</v>
      </c>
      <c r="D18">
        <f t="shared" si="2"/>
        <v>90006.812068445288</v>
      </c>
      <c r="E18">
        <f t="shared" ref="E18:N18" si="21">SUM(E$5*SUMIFS(D$39:D$48,$B$39:$B$48,$A18),E$6*IF($B$2=TRUE,SUMIFS($B$147:$B$162,$A$147:$A$162,$A18),SUMIFS(F$125:F$140,$A$125:$A$140,$A18)))</f>
        <v>83142.27053207811</v>
      </c>
      <c r="F18">
        <f t="shared" si="21"/>
        <v>81410.987228563783</v>
      </c>
      <c r="G18">
        <f t="shared" si="21"/>
        <v>81284.600825867965</v>
      </c>
      <c r="H18">
        <f t="shared" si="21"/>
        <v>79458.516494197494</v>
      </c>
      <c r="I18">
        <f t="shared" si="21"/>
        <v>77729.505075342211</v>
      </c>
      <c r="J18">
        <f t="shared" si="21"/>
        <v>77841.189392318847</v>
      </c>
      <c r="K18">
        <f t="shared" si="21"/>
        <v>77820.281564202596</v>
      </c>
      <c r="L18">
        <f t="shared" si="21"/>
        <v>81598.188209977117</v>
      </c>
      <c r="M18">
        <f t="shared" si="21"/>
        <v>81598.188209977117</v>
      </c>
      <c r="N18">
        <f t="shared" si="21"/>
        <v>81598.188209977117</v>
      </c>
      <c r="O18">
        <f t="shared" ref="O18:AF18" si="22">SUM(O$5*SUMIFS(N$39:N$48,$B$39:$B$48,$A18),O$6*IF($B$2=TRUE,SUMIFS($B$147:$B$162,$A$147:$A$162,$A18),SUMIFS(P$125:P$140,$A$125:$A$140,$A18)))</f>
        <v>81598.188209977117</v>
      </c>
      <c r="P18">
        <f t="shared" si="22"/>
        <v>81598.188209977117</v>
      </c>
      <c r="Q18">
        <f t="shared" si="22"/>
        <v>81598.188209977117</v>
      </c>
      <c r="R18">
        <f t="shared" si="22"/>
        <v>81598.188209977117</v>
      </c>
      <c r="S18">
        <f t="shared" si="22"/>
        <v>81598.188209977117</v>
      </c>
      <c r="T18">
        <f t="shared" si="22"/>
        <v>81598.188209977117</v>
      </c>
      <c r="U18">
        <f t="shared" si="22"/>
        <v>81598.188209977117</v>
      </c>
      <c r="V18">
        <f t="shared" si="22"/>
        <v>81598.188209977117</v>
      </c>
      <c r="W18">
        <f t="shared" si="22"/>
        <v>81598.188209977117</v>
      </c>
      <c r="X18">
        <f t="shared" si="22"/>
        <v>81598.188209977117</v>
      </c>
      <c r="Y18">
        <f t="shared" si="22"/>
        <v>81598.188209977117</v>
      </c>
      <c r="Z18">
        <f t="shared" si="22"/>
        <v>81598.188209977117</v>
      </c>
      <c r="AA18">
        <f t="shared" si="22"/>
        <v>81598.188209977117</v>
      </c>
      <c r="AB18">
        <f t="shared" si="22"/>
        <v>81598.188209977117</v>
      </c>
      <c r="AC18">
        <f t="shared" si="22"/>
        <v>81598.188209977117</v>
      </c>
      <c r="AD18">
        <f t="shared" si="22"/>
        <v>81598.188209977117</v>
      </c>
      <c r="AE18">
        <f t="shared" si="22"/>
        <v>81598.188209977117</v>
      </c>
      <c r="AF18">
        <f t="shared" si="22"/>
        <v>81598.188209977117</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24387.680749535113</v>
      </c>
      <c r="C20">
        <f t="shared" si="6"/>
        <v>24387.680749535113</v>
      </c>
      <c r="D20">
        <f t="shared" si="2"/>
        <v>24387.680749535113</v>
      </c>
      <c r="E20">
        <f t="shared" ref="E20:N20" si="25">SUM(E$5*SUMIFS(D$39:D$48,$B$39:$B$48,$A20),E$6*IF($B$2=TRUE,SUMIFS($B$147:$B$162,$A$147:$A$162,$A20),SUMIFS(F$125:F$140,$A$125:$A$140,$A20)))</f>
        <v>22736.51897306243</v>
      </c>
      <c r="F20">
        <f t="shared" si="25"/>
        <v>20503.997936307471</v>
      </c>
      <c r="G20">
        <f t="shared" si="25"/>
        <v>21592.893196094792</v>
      </c>
      <c r="H20">
        <f t="shared" si="25"/>
        <v>23144.551840063363</v>
      </c>
      <c r="I20">
        <f t="shared" si="25"/>
        <v>23818.716458316667</v>
      </c>
      <c r="J20">
        <f t="shared" si="25"/>
        <v>25530.06896515522</v>
      </c>
      <c r="K20">
        <f t="shared" si="25"/>
        <v>26228.622511498852</v>
      </c>
      <c r="L20">
        <f t="shared" si="25"/>
        <v>22500.159695017632</v>
      </c>
      <c r="M20">
        <f t="shared" si="25"/>
        <v>22500.159695017632</v>
      </c>
      <c r="N20">
        <f t="shared" si="25"/>
        <v>22500.159695017632</v>
      </c>
      <c r="O20">
        <f t="shared" ref="O20:AF20" si="26">SUM(O$5*SUMIFS(N$39:N$48,$B$39:$B$48,$A20),O$6*IF($B$2=TRUE,SUMIFS($B$147:$B$162,$A$147:$A$162,$A20),SUMIFS(P$125:P$140,$A$125:$A$140,$A20)))</f>
        <v>22500.159695017632</v>
      </c>
      <c r="P20">
        <f t="shared" si="26"/>
        <v>22500.159695017632</v>
      </c>
      <c r="Q20">
        <f t="shared" si="26"/>
        <v>22500.159695017632</v>
      </c>
      <c r="R20">
        <f t="shared" si="26"/>
        <v>22500.159695017632</v>
      </c>
      <c r="S20">
        <f t="shared" si="26"/>
        <v>22500.159695017632</v>
      </c>
      <c r="T20">
        <f t="shared" si="26"/>
        <v>22500.159695017632</v>
      </c>
      <c r="U20">
        <f t="shared" si="26"/>
        <v>22500.159695017632</v>
      </c>
      <c r="V20">
        <f t="shared" si="26"/>
        <v>22500.159695017632</v>
      </c>
      <c r="W20">
        <f t="shared" si="26"/>
        <v>22500.159695017632</v>
      </c>
      <c r="X20">
        <f t="shared" si="26"/>
        <v>22500.159695017632</v>
      </c>
      <c r="Y20">
        <f t="shared" si="26"/>
        <v>22500.159695017632</v>
      </c>
      <c r="Z20">
        <f t="shared" si="26"/>
        <v>22500.159695017632</v>
      </c>
      <c r="AA20">
        <f t="shared" si="26"/>
        <v>22500.159695017632</v>
      </c>
      <c r="AB20">
        <f t="shared" si="26"/>
        <v>22500.159695017632</v>
      </c>
      <c r="AC20">
        <f t="shared" si="26"/>
        <v>22500.159695017632</v>
      </c>
      <c r="AD20">
        <f t="shared" si="26"/>
        <v>22500.159695017632</v>
      </c>
      <c r="AE20">
        <f t="shared" si="26"/>
        <v>22500.159695017632</v>
      </c>
      <c r="AF20">
        <f t="shared" si="26"/>
        <v>22500.159695017632</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176276.25423189229</v>
      </c>
      <c r="G23">
        <f t="shared" si="31"/>
        <v>335796.83127623505</v>
      </c>
      <c r="H23">
        <f t="shared" si="31"/>
        <v>530811.10891731828</v>
      </c>
      <c r="I23">
        <f t="shared" si="31"/>
        <v>788070.04942115559</v>
      </c>
      <c r="J23">
        <f t="shared" si="31"/>
        <v>1078911.5198137036</v>
      </c>
      <c r="K23">
        <f t="shared" si="31"/>
        <v>1143285.3396169352</v>
      </c>
      <c r="L23">
        <f t="shared" si="31"/>
        <v>1201675.9248142601</v>
      </c>
      <c r="M23">
        <f t="shared" si="31"/>
        <v>1201675.9248142601</v>
      </c>
      <c r="N23">
        <f t="shared" si="31"/>
        <v>1201675.9248142601</v>
      </c>
      <c r="O23">
        <f t="shared" ref="O23:AF23" si="32">SUM(O$5*SUMIFS(N$39:N$48,$B$39:$B$48,$A23),O$6*IF($B$2=TRUE,SUMIFS($B$147:$B$162,$A$147:$A$162,$A23),SUMIFS(P$125:P$140,$A$125:$A$140,$A23)))</f>
        <v>1201675.9248142601</v>
      </c>
      <c r="P23">
        <f t="shared" si="32"/>
        <v>1201675.9248142601</v>
      </c>
      <c r="Q23">
        <f t="shared" si="32"/>
        <v>1201675.9248142601</v>
      </c>
      <c r="R23">
        <f t="shared" si="32"/>
        <v>1201675.9248142601</v>
      </c>
      <c r="S23">
        <f t="shared" si="32"/>
        <v>1201675.9248142601</v>
      </c>
      <c r="T23">
        <f t="shared" si="32"/>
        <v>1201675.9248142601</v>
      </c>
      <c r="U23">
        <f t="shared" si="32"/>
        <v>1201675.9248142601</v>
      </c>
      <c r="V23">
        <f t="shared" si="32"/>
        <v>1201675.9248142601</v>
      </c>
      <c r="W23">
        <f t="shared" si="32"/>
        <v>1201675.9248142601</v>
      </c>
      <c r="X23">
        <f t="shared" si="32"/>
        <v>1201675.9248142601</v>
      </c>
      <c r="Y23">
        <f t="shared" si="32"/>
        <v>1201675.9248142601</v>
      </c>
      <c r="Z23">
        <f t="shared" si="32"/>
        <v>1201675.9248142601</v>
      </c>
      <c r="AA23">
        <f t="shared" si="32"/>
        <v>1201675.9248142601</v>
      </c>
      <c r="AB23">
        <f t="shared" si="32"/>
        <v>1201675.9248142601</v>
      </c>
      <c r="AC23">
        <f t="shared" si="32"/>
        <v>1201675.9248142601</v>
      </c>
      <c r="AD23">
        <f t="shared" si="32"/>
        <v>1201675.9248142601</v>
      </c>
      <c r="AE23">
        <f t="shared" si="32"/>
        <v>1201675.9248142601</v>
      </c>
      <c r="AF23">
        <f t="shared" si="32"/>
        <v>1201675.9248142601</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1.0567256975704461E-2</v>
      </c>
      <c r="D39">
        <f>SUMPRODUCT(P$57:P$106,$B$57:$B$106)</f>
        <v>9.761324927138772E-3</v>
      </c>
      <c r="E39">
        <f>SUMPRODUCT(AB$57:AB$106,$B$57:$B$106)</f>
        <v>9.5580634723049975E-3</v>
      </c>
      <c r="F39">
        <f>SUMPRODUCT(AN$57:AN$106,$B$57:$B$106)</f>
        <v>9.5432250665795949E-3</v>
      </c>
      <c r="G39">
        <f>SUMPRODUCT(AZ$57:AZ$106,$B$57:$B$106)</f>
        <v>9.3288334894465735E-3</v>
      </c>
      <c r="H39">
        <f>SUMPRODUCT(BL$57:BL$106,$B$57:$B$106)</f>
        <v>9.1258387654130513E-3</v>
      </c>
      <c r="I39">
        <f>SUMPRODUCT(BX$57:BX$106,$B$57:$B$106)</f>
        <v>9.1389510715877299E-3</v>
      </c>
      <c r="J39">
        <f>SUMPRODUCT(CJ$57:CJ$106,$B$57:$B$106)</f>
        <v>9.1364963863541249E-3</v>
      </c>
      <c r="K39">
        <f>SUMPRODUCT(CV$57:CV$106,$B$57:$B$106)</f>
        <v>9.5800418185127759E-3</v>
      </c>
      <c r="L39" s="156">
        <f>K39</f>
        <v>9.5800418185127759E-3</v>
      </c>
      <c r="M39" s="156">
        <f t="shared" ref="M39:AE50" si="54">L39</f>
        <v>9.5800418185127759E-3</v>
      </c>
      <c r="N39" s="156">
        <f t="shared" si="54"/>
        <v>9.5800418185127759E-3</v>
      </c>
      <c r="O39" s="156">
        <f t="shared" si="54"/>
        <v>9.5800418185127759E-3</v>
      </c>
      <c r="P39" s="156">
        <f t="shared" si="54"/>
        <v>9.5800418185127759E-3</v>
      </c>
      <c r="Q39" s="156">
        <f t="shared" si="54"/>
        <v>9.5800418185127759E-3</v>
      </c>
      <c r="R39" s="156">
        <f t="shared" si="54"/>
        <v>9.5800418185127759E-3</v>
      </c>
      <c r="S39" s="156">
        <f t="shared" si="54"/>
        <v>9.5800418185127759E-3</v>
      </c>
      <c r="T39" s="156">
        <f t="shared" si="54"/>
        <v>9.5800418185127759E-3</v>
      </c>
      <c r="U39" s="156">
        <f t="shared" si="54"/>
        <v>9.5800418185127759E-3</v>
      </c>
      <c r="V39" s="156">
        <f t="shared" si="54"/>
        <v>9.5800418185127759E-3</v>
      </c>
      <c r="W39" s="156">
        <f t="shared" si="54"/>
        <v>9.5800418185127759E-3</v>
      </c>
      <c r="X39" s="156">
        <f t="shared" si="54"/>
        <v>9.5800418185127759E-3</v>
      </c>
      <c r="Y39" s="156">
        <f t="shared" si="54"/>
        <v>9.5800418185127759E-3</v>
      </c>
      <c r="Z39" s="156">
        <f t="shared" si="54"/>
        <v>9.5800418185127759E-3</v>
      </c>
      <c r="AA39" s="156">
        <f t="shared" si="54"/>
        <v>9.5800418185127759E-3</v>
      </c>
      <c r="AB39" s="156">
        <f t="shared" si="54"/>
        <v>9.5800418185127759E-3</v>
      </c>
      <c r="AC39" s="156">
        <f t="shared" si="54"/>
        <v>9.5800418185127759E-3</v>
      </c>
      <c r="AD39" s="156">
        <f t="shared" si="54"/>
        <v>9.5800418185127759E-3</v>
      </c>
      <c r="AE39" s="156">
        <f t="shared" si="54"/>
        <v>9.5800418185127759E-3</v>
      </c>
    </row>
    <row r="40" spans="1:32">
      <c r="B40" s="2" t="s">
        <v>98</v>
      </c>
      <c r="C40">
        <f>SUMPRODUCT(E57:E106,$B$57:$B$106)</f>
        <v>2.3221335729561834E-2</v>
      </c>
      <c r="D40">
        <f>SUMPRODUCT(Q$57:Q$106,$B$57:$B$106)</f>
        <v>1.7726428552228949E-2</v>
      </c>
      <c r="E40">
        <f>SUMPRODUCT(AC$57:AC$106,$B$57:$B$106)</f>
        <v>1.7440948063645229E-2</v>
      </c>
      <c r="F40">
        <f>SUMPRODUCT(AO$57:AO$106,$B$57:$B$106)</f>
        <v>1.6633354101735977E-2</v>
      </c>
      <c r="G40">
        <f>SUMPRODUCT(BA$57:BA$106,$B$57:$B$106)</f>
        <v>1.5257939949960796E-2</v>
      </c>
      <c r="H40">
        <f>SUMPRODUCT(BM$57:BM$106,$B$57:$B$106)</f>
        <v>1.0400475222980961E-2</v>
      </c>
      <c r="I40">
        <f>SUMPRODUCT(BY$57:BY$106,$B$57:$B$106)</f>
        <v>5.9427670046755098E-3</v>
      </c>
      <c r="J40">
        <f>SUMPRODUCT(CK$57:CK$106,$B$57:$B$106)</f>
        <v>5.4789085300902237E-3</v>
      </c>
      <c r="K40">
        <f>SUMPRODUCT(CW$57:CW$106,$B$57:$B$106)</f>
        <v>5.2761908085571397E-3</v>
      </c>
      <c r="L40" s="156">
        <f t="shared" ref="L40:AA50" si="55">K40</f>
        <v>5.2761908085571397E-3</v>
      </c>
      <c r="M40" s="156">
        <f t="shared" si="55"/>
        <v>5.2761908085571397E-3</v>
      </c>
      <c r="N40" s="156">
        <f t="shared" si="55"/>
        <v>5.2761908085571397E-3</v>
      </c>
      <c r="O40" s="156">
        <f t="shared" si="55"/>
        <v>5.2761908085571397E-3</v>
      </c>
      <c r="P40" s="156">
        <f t="shared" si="55"/>
        <v>5.2761908085571397E-3</v>
      </c>
      <c r="Q40" s="156">
        <f t="shared" si="55"/>
        <v>5.2761908085571397E-3</v>
      </c>
      <c r="R40" s="156">
        <f t="shared" si="55"/>
        <v>5.2761908085571397E-3</v>
      </c>
      <c r="S40" s="156">
        <f t="shared" si="55"/>
        <v>5.2761908085571397E-3</v>
      </c>
      <c r="T40" s="156">
        <f t="shared" si="55"/>
        <v>5.2761908085571397E-3</v>
      </c>
      <c r="U40" s="156">
        <f t="shared" si="55"/>
        <v>5.2761908085571397E-3</v>
      </c>
      <c r="V40" s="156">
        <f t="shared" si="55"/>
        <v>5.2761908085571397E-3</v>
      </c>
      <c r="W40" s="156">
        <f t="shared" si="55"/>
        <v>5.2761908085571397E-3</v>
      </c>
      <c r="X40" s="156">
        <f t="shared" si="55"/>
        <v>5.2761908085571397E-3</v>
      </c>
      <c r="Y40" s="156">
        <f t="shared" si="55"/>
        <v>5.2761908085571397E-3</v>
      </c>
      <c r="Z40" s="156">
        <f t="shared" si="55"/>
        <v>5.2761908085571397E-3</v>
      </c>
      <c r="AA40" s="156">
        <f t="shared" si="55"/>
        <v>5.2761908085571397E-3</v>
      </c>
      <c r="AB40" s="156">
        <f t="shared" si="54"/>
        <v>5.2761908085571397E-3</v>
      </c>
      <c r="AC40" s="156">
        <f t="shared" si="54"/>
        <v>5.2761908085571397E-3</v>
      </c>
      <c r="AD40" s="156">
        <f t="shared" si="54"/>
        <v>5.2761908085571397E-3</v>
      </c>
      <c r="AE40" s="156">
        <f t="shared" si="54"/>
        <v>5.2761908085571397E-3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1.8096977731960718E-2</v>
      </c>
      <c r="D42">
        <f>SUMPRODUCT(S$57:S$106,$B$57:$B$106)</f>
        <v>1.5389815787219993E-2</v>
      </c>
      <c r="E42">
        <f>SUMPRODUCT(AE$57:AE$106,$B$57:$B$106)</f>
        <v>1.5304149969789117E-2</v>
      </c>
      <c r="F42">
        <f>SUMPRODUCT(AQ$57:AQ$106,$B$57:$B$106)</f>
        <v>1.6361813436817047E-2</v>
      </c>
      <c r="G42">
        <f>SUMPRODUCT(BC$57:BC$106,$B$57:$B$106)</f>
        <v>1.5649922021078979E-2</v>
      </c>
      <c r="H42">
        <f>SUMPRODUCT(BO$57:BO$106,$B$57:$B$106)</f>
        <v>1.5840830724728916E-2</v>
      </c>
      <c r="I42">
        <f>SUMPRODUCT(CA$57:CA$106,$B$57:$B$106)</f>
        <v>1.6658406550491833E-2</v>
      </c>
      <c r="J42">
        <f>SUMPRODUCT(CM$57:CM$106,$B$57:$B$106)</f>
        <v>1.6704036505709806E-2</v>
      </c>
      <c r="K42">
        <f>SUMPRODUCT(CY$57:CY$106,$B$57:$B$106)</f>
        <v>1.7400498336750697E-2</v>
      </c>
      <c r="L42" s="156">
        <f t="shared" si="55"/>
        <v>1.7400498336750697E-2</v>
      </c>
      <c r="M42" s="156">
        <f t="shared" si="54"/>
        <v>1.7400498336750697E-2</v>
      </c>
      <c r="N42" s="156">
        <f t="shared" si="54"/>
        <v>1.7400498336750697E-2</v>
      </c>
      <c r="O42" s="156">
        <f t="shared" si="54"/>
        <v>1.7400498336750697E-2</v>
      </c>
      <c r="P42" s="156">
        <f t="shared" si="54"/>
        <v>1.7400498336750697E-2</v>
      </c>
      <c r="Q42" s="156">
        <f t="shared" si="54"/>
        <v>1.7400498336750697E-2</v>
      </c>
      <c r="R42" s="156">
        <f t="shared" si="54"/>
        <v>1.7400498336750697E-2</v>
      </c>
      <c r="S42" s="156">
        <f t="shared" si="54"/>
        <v>1.7400498336750697E-2</v>
      </c>
      <c r="T42" s="156">
        <f t="shared" si="54"/>
        <v>1.7400498336750697E-2</v>
      </c>
      <c r="U42" s="156">
        <f t="shared" si="54"/>
        <v>1.7400498336750697E-2</v>
      </c>
      <c r="V42" s="156">
        <f t="shared" si="54"/>
        <v>1.7400498336750697E-2</v>
      </c>
      <c r="W42" s="156">
        <f t="shared" si="54"/>
        <v>1.7400498336750697E-2</v>
      </c>
      <c r="X42" s="156">
        <f t="shared" si="54"/>
        <v>1.7400498336750697E-2</v>
      </c>
      <c r="Y42" s="156">
        <f t="shared" si="54"/>
        <v>1.7400498336750697E-2</v>
      </c>
      <c r="Z42" s="156">
        <f t="shared" si="54"/>
        <v>1.7400498336750697E-2</v>
      </c>
      <c r="AA42" s="156">
        <f t="shared" si="54"/>
        <v>1.7400498336750697E-2</v>
      </c>
      <c r="AB42" s="156">
        <f t="shared" si="54"/>
        <v>1.7400498336750697E-2</v>
      </c>
      <c r="AC42" s="156">
        <f t="shared" si="54"/>
        <v>1.7400498336750697E-2</v>
      </c>
      <c r="AD42" s="156">
        <f t="shared" si="54"/>
        <v>1.7400498336750697E-2</v>
      </c>
      <c r="AE42" s="156">
        <f t="shared" si="54"/>
        <v>1.7400498336750697E-2</v>
      </c>
    </row>
    <row r="43" spans="1:32">
      <c r="B43" s="2" t="s">
        <v>347</v>
      </c>
      <c r="C43">
        <f>SUMPRODUCT(H57:H106,$B$57:$B$106)</f>
        <v>0.50585992764168797</v>
      </c>
      <c r="D43">
        <f>SUMPRODUCT(T$57:T$106,$B$57:$B$106)</f>
        <v>0.47803137494947362</v>
      </c>
      <c r="E43">
        <f>SUMPRODUCT(AF$57:AF$106,$B$57:$B$106)</f>
        <v>0.47269770219972718</v>
      </c>
      <c r="F43">
        <f>SUMPRODUCT(AR$57:AR$106,$B$57:$B$106)</f>
        <v>0.45145954051246484</v>
      </c>
      <c r="G43">
        <f>SUMPRODUCT(BD$57:BD$106,$B$57:$B$106)</f>
        <v>0.44249487959414796</v>
      </c>
      <c r="H43">
        <f>SUMPRODUCT(BP$57:BP$106,$B$57:$B$106)</f>
        <v>0.42921687675386561</v>
      </c>
      <c r="I43">
        <f>SUMPRODUCT(CB$57:CB$106,$B$57:$B$106)</f>
        <v>0.39221267966061213</v>
      </c>
      <c r="J43">
        <f>SUMPRODUCT(CN$57:CN$106,$B$57:$B$106)</f>
        <v>0.3817359442583711</v>
      </c>
      <c r="K43">
        <f>SUMPRODUCT(CZ$57:CZ$106,$B$57:$B$106)</f>
        <v>0.35078121790082728</v>
      </c>
      <c r="L43" s="156">
        <f t="shared" si="55"/>
        <v>0.35078121790082728</v>
      </c>
      <c r="M43" s="156">
        <f t="shared" si="54"/>
        <v>0.35078121790082728</v>
      </c>
      <c r="N43" s="156">
        <f t="shared" si="54"/>
        <v>0.35078121790082728</v>
      </c>
      <c r="O43" s="156">
        <f t="shared" si="54"/>
        <v>0.35078121790082728</v>
      </c>
      <c r="P43" s="156">
        <f t="shared" si="54"/>
        <v>0.35078121790082728</v>
      </c>
      <c r="Q43" s="156">
        <f t="shared" si="54"/>
        <v>0.35078121790082728</v>
      </c>
      <c r="R43" s="156">
        <f t="shared" si="54"/>
        <v>0.35078121790082728</v>
      </c>
      <c r="S43" s="156">
        <f t="shared" si="54"/>
        <v>0.35078121790082728</v>
      </c>
      <c r="T43" s="156">
        <f t="shared" si="54"/>
        <v>0.35078121790082728</v>
      </c>
      <c r="U43" s="156">
        <f t="shared" si="54"/>
        <v>0.35078121790082728</v>
      </c>
      <c r="V43" s="156">
        <f t="shared" si="54"/>
        <v>0.35078121790082728</v>
      </c>
      <c r="W43" s="156">
        <f t="shared" si="54"/>
        <v>0.35078121790082728</v>
      </c>
      <c r="X43" s="156">
        <f t="shared" si="54"/>
        <v>0.35078121790082728</v>
      </c>
      <c r="Y43" s="156">
        <f t="shared" si="54"/>
        <v>0.35078121790082728</v>
      </c>
      <c r="Z43" s="156">
        <f t="shared" si="54"/>
        <v>0.35078121790082728</v>
      </c>
      <c r="AA43" s="156">
        <f t="shared" si="54"/>
        <v>0.35078121790082728</v>
      </c>
      <c r="AB43" s="156">
        <f t="shared" si="54"/>
        <v>0.35078121790082728</v>
      </c>
      <c r="AC43" s="156">
        <f t="shared" si="54"/>
        <v>0.35078121790082728</v>
      </c>
      <c r="AD43" s="156">
        <f t="shared" si="54"/>
        <v>0.35078121790082728</v>
      </c>
      <c r="AE43" s="156">
        <f t="shared" si="54"/>
        <v>0.35078121790082728</v>
      </c>
    </row>
    <row r="44" spans="1:32">
      <c r="B44" s="2" t="s">
        <v>99</v>
      </c>
      <c r="C44">
        <f>SUMPRODUCT(I57:I106,$B$57:$B$106)</f>
        <v>0.34629314644954412</v>
      </c>
      <c r="D44">
        <f>SUMPRODUCT(U$57:U$106,$B$57:$B$106)</f>
        <v>0.33298349859048798</v>
      </c>
      <c r="E44">
        <f>SUMPRODUCT(AG$57:AG$106,$B$57:$B$106)</f>
        <v>0.32557917445043882</v>
      </c>
      <c r="F44">
        <f>SUMPRODUCT(AS$57:AS$106,$B$57:$B$106)</f>
        <v>0.32643740733777232</v>
      </c>
      <c r="G44">
        <f>SUMPRODUCT(BE$57:BE$106,$B$57:$B$106)</f>
        <v>0.32088711013049742</v>
      </c>
      <c r="H44">
        <f>SUMPRODUCT(BQ$57:BQ$106,$B$57:$B$106)</f>
        <v>0.31312796809731269</v>
      </c>
      <c r="I44">
        <f>SUMPRODUCT(CC$57:CC$106,$B$57:$B$106)</f>
        <v>0.31383863400460932</v>
      </c>
      <c r="J44">
        <f>SUMPRODUCT(CO$57:CO$106,$B$57:$B$106)</f>
        <v>0.31441472014332039</v>
      </c>
      <c r="K44">
        <f>SUMPRODUCT(DA$57:DA$106,$B$57:$B$106)</f>
        <v>0.33112681321548598</v>
      </c>
      <c r="L44" s="156">
        <f t="shared" si="55"/>
        <v>0.33112681321548598</v>
      </c>
      <c r="M44" s="156">
        <f t="shared" si="54"/>
        <v>0.33112681321548598</v>
      </c>
      <c r="N44" s="156">
        <f t="shared" si="54"/>
        <v>0.33112681321548598</v>
      </c>
      <c r="O44" s="156">
        <f t="shared" si="54"/>
        <v>0.33112681321548598</v>
      </c>
      <c r="P44" s="156">
        <f t="shared" si="54"/>
        <v>0.33112681321548598</v>
      </c>
      <c r="Q44" s="156">
        <f t="shared" si="54"/>
        <v>0.33112681321548598</v>
      </c>
      <c r="R44" s="156">
        <f t="shared" si="54"/>
        <v>0.33112681321548598</v>
      </c>
      <c r="S44" s="156">
        <f t="shared" si="54"/>
        <v>0.33112681321548598</v>
      </c>
      <c r="T44" s="156">
        <f t="shared" si="54"/>
        <v>0.33112681321548598</v>
      </c>
      <c r="U44" s="156">
        <f t="shared" si="54"/>
        <v>0.33112681321548598</v>
      </c>
      <c r="V44" s="156">
        <f t="shared" si="54"/>
        <v>0.33112681321548598</v>
      </c>
      <c r="W44" s="156">
        <f t="shared" si="54"/>
        <v>0.33112681321548598</v>
      </c>
      <c r="X44" s="156">
        <f t="shared" si="54"/>
        <v>0.33112681321548598</v>
      </c>
      <c r="Y44" s="156">
        <f t="shared" si="54"/>
        <v>0.33112681321548598</v>
      </c>
      <c r="Z44" s="156">
        <f t="shared" si="54"/>
        <v>0.33112681321548598</v>
      </c>
      <c r="AA44" s="156">
        <f t="shared" si="54"/>
        <v>0.33112681321548598</v>
      </c>
      <c r="AB44" s="156">
        <f t="shared" si="54"/>
        <v>0.33112681321548598</v>
      </c>
      <c r="AC44" s="156">
        <f t="shared" si="54"/>
        <v>0.33112681321548598</v>
      </c>
      <c r="AD44" s="156">
        <f t="shared" si="54"/>
        <v>0.33112681321548598</v>
      </c>
      <c r="AE44" s="156">
        <f t="shared" si="54"/>
        <v>0.33112681321548598</v>
      </c>
    </row>
    <row r="45" spans="1:32">
      <c r="B45" s="2" t="s">
        <v>109</v>
      </c>
      <c r="C45">
        <f>SUMPRODUCT(J57:J106,$B$57:$B$106)</f>
        <v>0</v>
      </c>
      <c r="D45">
        <f>SUMPRODUCT(V$57:V$106,$B$57:$B$106)</f>
        <v>0</v>
      </c>
      <c r="E45">
        <f>SUMPRODUCT(AH$57:AH$106,$B$57:$B$106)</f>
        <v>2.0695727738545965E-2</v>
      </c>
      <c r="F45">
        <f>SUMPRODUCT(AT$57:AT$106,$B$57:$B$106)</f>
        <v>3.9424253855639774E-2</v>
      </c>
      <c r="G45">
        <f>SUMPRODUCT(BF$57:BF$106,$B$57:$B$106)</f>
        <v>6.2319920732471307E-2</v>
      </c>
      <c r="H45">
        <f>SUMPRODUCT(BR$57:BR$106,$B$57:$B$106)</f>
        <v>9.252342723522608E-2</v>
      </c>
      <c r="I45">
        <f>SUMPRODUCT(CD$57:CD$106,$B$57:$B$106)</f>
        <v>0.12666969334775816</v>
      </c>
      <c r="J45">
        <f>SUMPRODUCT(CP$57:CP$106,$B$57:$B$106)</f>
        <v>0.13422750681471157</v>
      </c>
      <c r="K45">
        <f>SUMPRODUCT(DB$57:DB$106,$B$57:$B$106)</f>
        <v>0.1410828581438163</v>
      </c>
      <c r="L45" s="156">
        <f t="shared" si="55"/>
        <v>0.1410828581438163</v>
      </c>
      <c r="M45" s="156">
        <f t="shared" si="54"/>
        <v>0.1410828581438163</v>
      </c>
      <c r="N45" s="156">
        <f t="shared" si="54"/>
        <v>0.1410828581438163</v>
      </c>
      <c r="O45" s="156">
        <f t="shared" si="54"/>
        <v>0.1410828581438163</v>
      </c>
      <c r="P45" s="156">
        <f t="shared" si="54"/>
        <v>0.1410828581438163</v>
      </c>
      <c r="Q45" s="156">
        <f t="shared" si="54"/>
        <v>0.1410828581438163</v>
      </c>
      <c r="R45" s="156">
        <f t="shared" si="54"/>
        <v>0.1410828581438163</v>
      </c>
      <c r="S45" s="156">
        <f t="shared" si="54"/>
        <v>0.1410828581438163</v>
      </c>
      <c r="T45" s="156">
        <f t="shared" si="54"/>
        <v>0.1410828581438163</v>
      </c>
      <c r="U45" s="156">
        <f t="shared" si="54"/>
        <v>0.1410828581438163</v>
      </c>
      <c r="V45" s="156">
        <f t="shared" si="54"/>
        <v>0.1410828581438163</v>
      </c>
      <c r="W45" s="156">
        <f t="shared" si="54"/>
        <v>0.1410828581438163</v>
      </c>
      <c r="X45" s="156">
        <f t="shared" si="54"/>
        <v>0.1410828581438163</v>
      </c>
      <c r="Y45" s="156">
        <f t="shared" si="54"/>
        <v>0.1410828581438163</v>
      </c>
      <c r="Z45" s="156">
        <f t="shared" si="54"/>
        <v>0.1410828581438163</v>
      </c>
      <c r="AA45" s="156">
        <f t="shared" si="54"/>
        <v>0.1410828581438163</v>
      </c>
      <c r="AB45" s="156">
        <f t="shared" si="54"/>
        <v>0.1410828581438163</v>
      </c>
      <c r="AC45" s="156">
        <f t="shared" si="54"/>
        <v>0.1410828581438163</v>
      </c>
      <c r="AD45" s="156">
        <f t="shared" si="54"/>
        <v>0.1410828581438163</v>
      </c>
      <c r="AE45" s="156">
        <f t="shared" si="54"/>
        <v>0.1410828581438163</v>
      </c>
    </row>
    <row r="46" spans="1:32">
      <c r="B46" s="2" t="s">
        <v>106</v>
      </c>
      <c r="C46">
        <f>SUMPRODUCT(K57:K106,$B$57:$B$106)</f>
        <v>2.8632376105688891E-3</v>
      </c>
      <c r="D46">
        <f>SUMPRODUCT(W$57:W$106,$B$57:$B$106)</f>
        <v>2.6693828300309551E-3</v>
      </c>
      <c r="E46">
        <f>SUMPRODUCT(AI$57:AI$106,$B$57:$B$106)</f>
        <v>2.4072735190033001E-3</v>
      </c>
      <c r="F46">
        <f>SUMPRODUCT(AU$57:AU$106,$B$57:$B$106)</f>
        <v>2.5351153541418332E-3</v>
      </c>
      <c r="G46">
        <f>SUMPRODUCT(BG$57:BG$106,$B$57:$B$106)</f>
        <v>2.7172879614431578E-3</v>
      </c>
      <c r="H46">
        <f>SUMPRODUCT(BS$57:BS$106,$B$57:$B$106)</f>
        <v>2.796438312414292E-3</v>
      </c>
      <c r="I46">
        <f>SUMPRODUCT(CE$57:CE$106,$B$57:$B$106)</f>
        <v>2.9973597904689405E-3</v>
      </c>
      <c r="J46">
        <f>SUMPRODUCT(CQ$57:CQ$106,$B$57:$B$106)</f>
        <v>3.0793735254947894E-3</v>
      </c>
      <c r="K46">
        <f>SUMPRODUCT(DC$57:DC$106,$B$57:$B$106)</f>
        <v>2.6416330500721669E-3</v>
      </c>
      <c r="L46" s="156">
        <f t="shared" si="55"/>
        <v>2.6416330500721669E-3</v>
      </c>
      <c r="M46" s="156">
        <f t="shared" si="54"/>
        <v>2.6416330500721669E-3</v>
      </c>
      <c r="N46" s="156">
        <f t="shared" si="54"/>
        <v>2.6416330500721669E-3</v>
      </c>
      <c r="O46" s="156">
        <f t="shared" si="54"/>
        <v>2.6416330500721669E-3</v>
      </c>
      <c r="P46" s="156">
        <f t="shared" si="54"/>
        <v>2.6416330500721669E-3</v>
      </c>
      <c r="Q46" s="156">
        <f t="shared" si="54"/>
        <v>2.6416330500721669E-3</v>
      </c>
      <c r="R46" s="156">
        <f t="shared" si="54"/>
        <v>2.6416330500721669E-3</v>
      </c>
      <c r="S46" s="156">
        <f t="shared" si="54"/>
        <v>2.6416330500721669E-3</v>
      </c>
      <c r="T46" s="156">
        <f t="shared" si="54"/>
        <v>2.6416330500721669E-3</v>
      </c>
      <c r="U46" s="156">
        <f t="shared" si="54"/>
        <v>2.6416330500721669E-3</v>
      </c>
      <c r="V46" s="156">
        <f t="shared" si="54"/>
        <v>2.6416330500721669E-3</v>
      </c>
      <c r="W46" s="156">
        <f t="shared" si="54"/>
        <v>2.6416330500721669E-3</v>
      </c>
      <c r="X46" s="156">
        <f t="shared" si="54"/>
        <v>2.6416330500721669E-3</v>
      </c>
      <c r="Y46" s="156">
        <f t="shared" si="54"/>
        <v>2.6416330500721669E-3</v>
      </c>
      <c r="Z46" s="156">
        <f t="shared" si="54"/>
        <v>2.6416330500721669E-3</v>
      </c>
      <c r="AA46" s="156">
        <f t="shared" si="54"/>
        <v>2.6416330500721669E-3</v>
      </c>
      <c r="AB46" s="156">
        <f t="shared" si="54"/>
        <v>2.6416330500721669E-3</v>
      </c>
      <c r="AC46" s="156">
        <f t="shared" si="54"/>
        <v>2.6416330500721669E-3</v>
      </c>
      <c r="AD46" s="156">
        <f t="shared" si="54"/>
        <v>2.6416330500721669E-3</v>
      </c>
      <c r="AE46" s="156">
        <f t="shared" si="54"/>
        <v>2.6416330500721669E-3</v>
      </c>
    </row>
    <row r="47" spans="1:32">
      <c r="B47" s="2" t="s">
        <v>100</v>
      </c>
      <c r="C47">
        <f>SUMPRODUCT(L57:L106,$B$57:$B$106)</f>
        <v>1.0447831871206186E-2</v>
      </c>
      <c r="D47">
        <f>SUMPRODUCT(X$57:X$106,$B$57:$B$106)</f>
        <v>1.1453604872261221E-2</v>
      </c>
      <c r="E47">
        <f>SUMPRODUCT(AJ$57:AJ$106,$B$57:$B$106)</f>
        <v>1.1336778809255538E-2</v>
      </c>
      <c r="F47">
        <f>SUMPRODUCT(AV$57:AV$106,$B$57:$B$106)</f>
        <v>1.1381368568992651E-2</v>
      </c>
      <c r="G47">
        <f>SUMPRODUCT(BH$57:BH$106,$B$57:$B$106)</f>
        <v>1.1152718272690513E-2</v>
      </c>
      <c r="H47">
        <f>SUMPRODUCT(BT$57:BT$106,$B$57:$B$106)</f>
        <v>1.112620079251081E-2</v>
      </c>
      <c r="I47">
        <f>SUMPRODUCT(CF$57:CF$106,$B$57:$B$106)</f>
        <v>1.1603109342341801E-2</v>
      </c>
      <c r="J47">
        <f>SUMPRODUCT(CR$57:CR$106,$B$57:$B$106)</f>
        <v>1.3400967044239135E-2</v>
      </c>
      <c r="K47">
        <f>SUMPRODUCT(DD$57:DD$106,$B$57:$B$106)</f>
        <v>1.5578808075701348E-2</v>
      </c>
      <c r="L47" s="156">
        <f t="shared" si="55"/>
        <v>1.5578808075701348E-2</v>
      </c>
      <c r="M47" s="156">
        <f t="shared" si="54"/>
        <v>1.5578808075701348E-2</v>
      </c>
      <c r="N47" s="156">
        <f t="shared" si="54"/>
        <v>1.5578808075701348E-2</v>
      </c>
      <c r="O47" s="156">
        <f t="shared" si="54"/>
        <v>1.5578808075701348E-2</v>
      </c>
      <c r="P47" s="156">
        <f t="shared" si="54"/>
        <v>1.5578808075701348E-2</v>
      </c>
      <c r="Q47" s="156">
        <f t="shared" si="54"/>
        <v>1.5578808075701348E-2</v>
      </c>
      <c r="R47" s="156">
        <f t="shared" si="54"/>
        <v>1.5578808075701348E-2</v>
      </c>
      <c r="S47" s="156">
        <f t="shared" si="54"/>
        <v>1.5578808075701348E-2</v>
      </c>
      <c r="T47" s="156">
        <f t="shared" si="54"/>
        <v>1.5578808075701348E-2</v>
      </c>
      <c r="U47" s="156">
        <f t="shared" si="54"/>
        <v>1.5578808075701348E-2</v>
      </c>
      <c r="V47" s="156">
        <f t="shared" si="54"/>
        <v>1.5578808075701348E-2</v>
      </c>
      <c r="W47" s="156">
        <f t="shared" si="54"/>
        <v>1.5578808075701348E-2</v>
      </c>
      <c r="X47" s="156">
        <f t="shared" si="54"/>
        <v>1.5578808075701348E-2</v>
      </c>
      <c r="Y47" s="156">
        <f t="shared" si="54"/>
        <v>1.5578808075701348E-2</v>
      </c>
      <c r="Z47" s="156">
        <f t="shared" si="54"/>
        <v>1.5578808075701348E-2</v>
      </c>
      <c r="AA47" s="156">
        <f t="shared" si="54"/>
        <v>1.5578808075701348E-2</v>
      </c>
      <c r="AB47" s="156">
        <f t="shared" si="54"/>
        <v>1.5578808075701348E-2</v>
      </c>
      <c r="AC47" s="156">
        <f t="shared" si="54"/>
        <v>1.5578808075701348E-2</v>
      </c>
      <c r="AD47" s="156">
        <f t="shared" si="54"/>
        <v>1.5578808075701348E-2</v>
      </c>
      <c r="AE47" s="156">
        <f t="shared" si="54"/>
        <v>1.5578808075701348E-2</v>
      </c>
    </row>
    <row r="48" spans="1:32">
      <c r="B48" s="2" t="s">
        <v>102</v>
      </c>
      <c r="C48">
        <f>SUMPRODUCT(N57:N106,$B$57:$B$106)</f>
        <v>8.2650285989765787E-2</v>
      </c>
      <c r="D48">
        <f>SUMPRODUCT(Z$57:Z$106,$B$57:$B$106)</f>
        <v>0.13198456949115847</v>
      </c>
      <c r="E48">
        <f>SUMPRODUCT(AL$57:AL$106,$B$57:$B$106)</f>
        <v>0.12498018177728977</v>
      </c>
      <c r="F48">
        <f>SUMPRODUCT(AX$57:AX$106,$B$57:$B$106)</f>
        <v>0.12622392176585587</v>
      </c>
      <c r="G48">
        <f>SUMPRODUCT(BJ$57:BJ$106,$B$57:$B$106)</f>
        <v>0.12019138784826326</v>
      </c>
      <c r="H48">
        <f>SUMPRODUCT(BV$57:BV$106,$B$57:$B$106)</f>
        <v>0.11584194409554752</v>
      </c>
      <c r="I48">
        <f>SUMPRODUCT(CH$57:CH$106,$B$57:$B$106)</f>
        <v>0.12093839922745467</v>
      </c>
      <c r="J48">
        <f>SUMPRODUCT(CT$57:CT$106,$B$57:$B$106)</f>
        <v>0.12182204679170892</v>
      </c>
      <c r="K48">
        <f>SUMPRODUCT(DF$57:DF$106,$B$57:$B$106)</f>
        <v>0.12653193865027632</v>
      </c>
      <c r="L48" s="156">
        <f t="shared" si="55"/>
        <v>0.12653193865027632</v>
      </c>
      <c r="M48" s="156">
        <f t="shared" si="54"/>
        <v>0.12653193865027632</v>
      </c>
      <c r="N48" s="156">
        <f t="shared" si="54"/>
        <v>0.12653193865027632</v>
      </c>
      <c r="O48" s="156">
        <f t="shared" si="54"/>
        <v>0.12653193865027632</v>
      </c>
      <c r="P48" s="156">
        <f t="shared" si="54"/>
        <v>0.12653193865027632</v>
      </c>
      <c r="Q48" s="156">
        <f t="shared" si="54"/>
        <v>0.12653193865027632</v>
      </c>
      <c r="R48" s="156">
        <f t="shared" si="54"/>
        <v>0.12653193865027632</v>
      </c>
      <c r="S48" s="156">
        <f t="shared" si="54"/>
        <v>0.12653193865027632</v>
      </c>
      <c r="T48" s="156">
        <f t="shared" si="54"/>
        <v>0.12653193865027632</v>
      </c>
      <c r="U48" s="156">
        <f t="shared" si="54"/>
        <v>0.12653193865027632</v>
      </c>
      <c r="V48" s="156">
        <f t="shared" si="54"/>
        <v>0.12653193865027632</v>
      </c>
      <c r="W48" s="156">
        <f t="shared" si="54"/>
        <v>0.12653193865027632</v>
      </c>
      <c r="X48" s="156">
        <f t="shared" si="54"/>
        <v>0.12653193865027632</v>
      </c>
      <c r="Y48" s="156">
        <f t="shared" si="54"/>
        <v>0.12653193865027632</v>
      </c>
      <c r="Z48" s="156">
        <f t="shared" si="54"/>
        <v>0.12653193865027632</v>
      </c>
      <c r="AA48" s="156">
        <f t="shared" si="54"/>
        <v>0.12653193865027632</v>
      </c>
      <c r="AB48" s="156">
        <f t="shared" si="54"/>
        <v>0.12653193865027632</v>
      </c>
      <c r="AC48" s="156">
        <f t="shared" si="54"/>
        <v>0.12653193865027632</v>
      </c>
      <c r="AD48" s="156">
        <f t="shared" si="54"/>
        <v>0.12653193865027632</v>
      </c>
      <c r="AE48" s="156">
        <f t="shared" si="54"/>
        <v>0.12653193865027632</v>
      </c>
    </row>
    <row r="49" spans="1:110">
      <c r="B49" s="1"/>
    </row>
    <row r="50" spans="1:110">
      <c r="B50" s="1"/>
      <c r="C50" s="160">
        <f>SUM(C39:C48)</f>
        <v>0.99999999999999989</v>
      </c>
      <c r="D50" s="160">
        <f>SUM(D39:D48)</f>
        <v>0.99999999999999989</v>
      </c>
      <c r="E50" s="160">
        <f>SUM(E39:E48)</f>
        <v>0.99999999999999989</v>
      </c>
      <c r="F50" s="160">
        <f>SUM(F39:F48)</f>
        <v>0.99999999999999978</v>
      </c>
      <c r="G50" s="160">
        <f t="shared" ref="G50:K50" si="56">SUM(G39:G48)</f>
        <v>0.99999999999999978</v>
      </c>
      <c r="H50" s="160">
        <f t="shared" si="56"/>
        <v>0.99999999999999989</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0.34472303799565956</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0.53281321826388339</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0.12246374374045704</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197788.16828192177</v>
      </c>
      <c r="C2" s="5">
        <f>SUMIFS(Imports_new!C$10:C$33,Imports_new!$A$10:$A$33,$A2)</f>
        <v>197788.16828192177</v>
      </c>
      <c r="D2" s="5">
        <f>SUMIFS(Imports_new!D$10:D$33,Imports_new!$A$10:$A$33,$A2)</f>
        <v>197788.16828192177</v>
      </c>
      <c r="E2" s="5">
        <f>SUMIFS(Imports_new!E$10:E$33,Imports_new!$A$10:$A$33,$A2)</f>
        <v>150985.19199575257</v>
      </c>
      <c r="F2" s="5">
        <f>SUMIFS(Imports_new!F$10:F$33,Imports_new!$A$10:$A$33,$A2)</f>
        <v>148553.60651011145</v>
      </c>
      <c r="G2" s="5">
        <f>SUMIFS(Imports_new!G$10:G$33,Imports_new!$A$10:$A$33,$A2)</f>
        <v>141674.90959526412</v>
      </c>
      <c r="H2" s="5">
        <f>SUMIFS(Imports_new!H$10:H$33,Imports_new!$A$10:$A$33,$A2)</f>
        <v>129959.79342465012</v>
      </c>
      <c r="I2" s="5">
        <f>SUMIFS(Imports_new!I$10:I$33,Imports_new!$A$10:$A$33,$A2)</f>
        <v>88586.24532076958</v>
      </c>
      <c r="J2" s="5">
        <f>SUMIFS(Imports_new!J$10:J$33,Imports_new!$A$10:$A$33,$A2)</f>
        <v>50617.630874896742</v>
      </c>
      <c r="K2" s="5">
        <f>SUMIFS(Imports_new!K$10:K$33,Imports_new!$A$10:$A$33,$A2)</f>
        <v>46666.707504305552</v>
      </c>
      <c r="L2" s="5">
        <f>SUMIFS(Imports_new!L$10:L$33,Imports_new!$A$10:$A$33,$A2)</f>
        <v>44940.055459510797</v>
      </c>
      <c r="M2" s="5">
        <f>SUMIFS(Imports_new!M$10:M$33,Imports_new!$A$10:$A$33,$A2)</f>
        <v>44940.055459510797</v>
      </c>
      <c r="N2" s="5">
        <f>SUMIFS(Imports_new!N$10:N$33,Imports_new!$A$10:$A$33,$A2)</f>
        <v>44940.055459510797</v>
      </c>
      <c r="O2" s="5">
        <f>SUMIFS(Imports_new!O$10:O$33,Imports_new!$A$10:$A$33,$A2)</f>
        <v>44940.055459510797</v>
      </c>
      <c r="P2" s="5">
        <f>SUMIFS(Imports_new!P$10:P$33,Imports_new!$A$10:$A$33,$A2)</f>
        <v>44940.055459510797</v>
      </c>
      <c r="Q2" s="5">
        <f>SUMIFS(Imports_new!Q$10:Q$33,Imports_new!$A$10:$A$33,$A2)</f>
        <v>44940.055459510797</v>
      </c>
      <c r="R2" s="5">
        <f>SUMIFS(Imports_new!R$10:R$33,Imports_new!$A$10:$A$33,$A2)</f>
        <v>44940.055459510797</v>
      </c>
      <c r="S2" s="5">
        <f>SUMIFS(Imports_new!S$10:S$33,Imports_new!$A$10:$A$33,$A2)</f>
        <v>44940.055459510797</v>
      </c>
      <c r="T2" s="5">
        <f>SUMIFS(Imports_new!T$10:T$33,Imports_new!$A$10:$A$33,$A2)</f>
        <v>44940.055459510797</v>
      </c>
      <c r="U2" s="5">
        <f>SUMIFS(Imports_new!U$10:U$33,Imports_new!$A$10:$A$33,$A2)</f>
        <v>44940.055459510797</v>
      </c>
      <c r="V2" s="5">
        <f>SUMIFS(Imports_new!V$10:V$33,Imports_new!$A$10:$A$33,$A2)</f>
        <v>44940.055459510797</v>
      </c>
      <c r="W2" s="5">
        <f>SUMIFS(Imports_new!W$10:W$33,Imports_new!$A$10:$A$33,$A2)</f>
        <v>44940.055459510797</v>
      </c>
      <c r="X2" s="5">
        <f>SUMIFS(Imports_new!X$10:X$33,Imports_new!$A$10:$A$33,$A2)</f>
        <v>44940.055459510797</v>
      </c>
      <c r="Y2" s="5">
        <f>SUMIFS(Imports_new!Y$10:Y$33,Imports_new!$A$10:$A$33,$A2)</f>
        <v>44940.055459510797</v>
      </c>
      <c r="Z2" s="5">
        <f>SUMIFS(Imports_new!Z$10:Z$33,Imports_new!$A$10:$A$33,$A2)</f>
        <v>44940.055459510797</v>
      </c>
      <c r="AA2" s="5">
        <f>SUMIFS(Imports_new!AA$10:AA$33,Imports_new!$A$10:$A$33,$A2)</f>
        <v>44940.055459510797</v>
      </c>
      <c r="AB2" s="5">
        <f>SUMIFS(Imports_new!AB$10:AB$33,Imports_new!$A$10:$A$33,$A2)</f>
        <v>44940.055459510797</v>
      </c>
      <c r="AC2" s="5">
        <f>SUMIFS(Imports_new!AC$10:AC$33,Imports_new!$A$10:$A$33,$A2)</f>
        <v>44940.055459510797</v>
      </c>
      <c r="AD2" s="5">
        <f>SUMIFS(Imports_new!AD$10:AD$33,Imports_new!$A$10:$A$33,$A2)</f>
        <v>44940.055459510797</v>
      </c>
      <c r="AE2" s="5">
        <f>SUMIFS(Imports_new!AE$10:AE$33,Imports_new!$A$10:$A$33,$A2)</f>
        <v>44940.055459510797</v>
      </c>
      <c r="AF2" s="5">
        <f>SUMIFS(Imports_new!AF$10:AF$33,Imports_new!$A$10:$A$33,$A2)</f>
        <v>44940.055459510797</v>
      </c>
    </row>
    <row r="3" spans="1:32">
      <c r="A3" s="2" t="s">
        <v>347</v>
      </c>
      <c r="B3" s="5">
        <f>SUMIFS(Imports_new!B$10:B$33,Imports_new!$A$10:$A$33,$A3)</f>
        <v>4308671.5450267028</v>
      </c>
      <c r="C3" s="5">
        <f>SUMIFS(Imports_new!C$10:C$33,Imports_new!$A$10:$A$33,$A3)</f>
        <v>4308671.5450267028</v>
      </c>
      <c r="D3" s="5">
        <f>SUMIFS(Imports_new!D$10:D$33,Imports_new!$A$10:$A$33,$A3)</f>
        <v>4308671.5450267028</v>
      </c>
      <c r="E3" s="5">
        <f>SUMIFS(Imports_new!E$10:E$33,Imports_new!$A$10:$A$33,$A3)</f>
        <v>4071641.3187282658</v>
      </c>
      <c r="F3" s="5">
        <f>SUMIFS(Imports_new!F$10:F$33,Imports_new!$A$10:$A$33,$A3)</f>
        <v>4026211.6597425179</v>
      </c>
      <c r="G3" s="5">
        <f>SUMIFS(Imports_new!G$10:G$33,Imports_new!$A$10:$A$33,$A3)</f>
        <v>3845315.2140461891</v>
      </c>
      <c r="H3" s="5">
        <f>SUMIFS(Imports_new!H$10:H$33,Imports_new!$A$10:$A$33,$A3)</f>
        <v>3768958.5443458674</v>
      </c>
      <c r="I3" s="5">
        <f>SUMIFS(Imports_new!I$10:I$33,Imports_new!$A$10:$A$33,$A3)</f>
        <v>3655862.9028717089</v>
      </c>
      <c r="J3" s="5">
        <f>SUMIFS(Imports_new!J$10:J$33,Imports_new!$A$10:$A$33,$A3)</f>
        <v>3340678.9510501772</v>
      </c>
      <c r="K3" s="5">
        <f>SUMIFS(Imports_new!K$10:K$33,Imports_new!$A$10:$A$33,$A3)</f>
        <v>3251443.1582036167</v>
      </c>
      <c r="L3" s="5">
        <f>SUMIFS(Imports_new!L$10:L$33,Imports_new!$A$10:$A$33,$A3)</f>
        <v>2987785.6883134367</v>
      </c>
      <c r="M3" s="5">
        <f>SUMIFS(Imports_new!M$10:M$33,Imports_new!$A$10:$A$33,$A3)</f>
        <v>2987785.6883134367</v>
      </c>
      <c r="N3" s="5">
        <f>SUMIFS(Imports_new!N$10:N$33,Imports_new!$A$10:$A$33,$A3)</f>
        <v>2987785.6883134367</v>
      </c>
      <c r="O3" s="5">
        <f>SUMIFS(Imports_new!O$10:O$33,Imports_new!$A$10:$A$33,$A3)</f>
        <v>2987785.6883134367</v>
      </c>
      <c r="P3" s="5">
        <f>SUMIFS(Imports_new!P$10:P$33,Imports_new!$A$10:$A$33,$A3)</f>
        <v>2987785.6883134367</v>
      </c>
      <c r="Q3" s="5">
        <f>SUMIFS(Imports_new!Q$10:Q$33,Imports_new!$A$10:$A$33,$A3)</f>
        <v>2987785.6883134367</v>
      </c>
      <c r="R3" s="5">
        <f>SUMIFS(Imports_new!R$10:R$33,Imports_new!$A$10:$A$33,$A3)</f>
        <v>2987785.6883134367</v>
      </c>
      <c r="S3" s="5">
        <f>SUMIFS(Imports_new!S$10:S$33,Imports_new!$A$10:$A$33,$A3)</f>
        <v>2987785.6883134367</v>
      </c>
      <c r="T3" s="5">
        <f>SUMIFS(Imports_new!T$10:T$33,Imports_new!$A$10:$A$33,$A3)</f>
        <v>2987785.6883134367</v>
      </c>
      <c r="U3" s="5">
        <f>SUMIFS(Imports_new!U$10:U$33,Imports_new!$A$10:$A$33,$A3)</f>
        <v>2987785.6883134367</v>
      </c>
      <c r="V3" s="5">
        <f>SUMIFS(Imports_new!V$10:V$33,Imports_new!$A$10:$A$33,$A3)</f>
        <v>2987785.6883134367</v>
      </c>
      <c r="W3" s="5">
        <f>SUMIFS(Imports_new!W$10:W$33,Imports_new!$A$10:$A$33,$A3)</f>
        <v>2987785.6883134367</v>
      </c>
      <c r="X3" s="5">
        <f>SUMIFS(Imports_new!X$10:X$33,Imports_new!$A$10:$A$33,$A3)</f>
        <v>2987785.6883134367</v>
      </c>
      <c r="Y3" s="5">
        <f>SUMIFS(Imports_new!Y$10:Y$33,Imports_new!$A$10:$A$33,$A3)</f>
        <v>2987785.6883134367</v>
      </c>
      <c r="Z3" s="5">
        <f>SUMIFS(Imports_new!Z$10:Z$33,Imports_new!$A$10:$A$33,$A3)</f>
        <v>2987785.6883134367</v>
      </c>
      <c r="AA3" s="5">
        <f>SUMIFS(Imports_new!AA$10:AA$33,Imports_new!$A$10:$A$33,$A3)</f>
        <v>2987785.6883134367</v>
      </c>
      <c r="AB3" s="5">
        <f>SUMIFS(Imports_new!AB$10:AB$33,Imports_new!$A$10:$A$33,$A3)</f>
        <v>2987785.6883134367</v>
      </c>
      <c r="AC3" s="5">
        <f>SUMIFS(Imports_new!AC$10:AC$33,Imports_new!$A$10:$A$33,$A3)</f>
        <v>2987785.6883134367</v>
      </c>
      <c r="AD3" s="5">
        <f>SUMIFS(Imports_new!AD$10:AD$33,Imports_new!$A$10:$A$33,$A3)</f>
        <v>2987785.6883134367</v>
      </c>
      <c r="AE3" s="5">
        <f>SUMIFS(Imports_new!AE$10:AE$33,Imports_new!$A$10:$A$33,$A3)</f>
        <v>2987785.6883134367</v>
      </c>
      <c r="AF3" s="5">
        <f>SUMIFS(Imports_new!AF$10:AF$33,Imports_new!$A$10:$A$33,$A3)</f>
        <v>2987785.6883134367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2949558.4544537747</v>
      </c>
      <c r="C5" s="5">
        <f>SUMIFS(Imports_new!C$10:C$33,Imports_new!$A$10:$A$33,$A5)</f>
        <v>2949558.4544537747</v>
      </c>
      <c r="D5" s="5">
        <f>SUMIFS(Imports_new!D$10:D$33,Imports_new!$A$10:$A$33,$A5)</f>
        <v>2949558.4544537747</v>
      </c>
      <c r="E5" s="5">
        <f>SUMIFS(Imports_new!E$10:E$33,Imports_new!$A$10:$A$33,$A5)</f>
        <v>2836193.2759309546</v>
      </c>
      <c r="F5" s="5">
        <f>SUMIFS(Imports_new!F$10:F$33,Imports_new!$A$10:$A$33,$A5)</f>
        <v>2773126.804385927</v>
      </c>
      <c r="G5" s="5">
        <f>SUMIFS(Imports_new!G$10:G$33,Imports_new!$A$10:$A$33,$A5)</f>
        <v>2780436.8193102153</v>
      </c>
      <c r="H5" s="5">
        <f>SUMIFS(Imports_new!H$10:H$33,Imports_new!$A$10:$A$33,$A5)</f>
        <v>2733162.0573916044</v>
      </c>
      <c r="I5" s="5">
        <f>SUMIFS(Imports_new!I$10:I$33,Imports_new!$A$10:$A$33,$A5)</f>
        <v>2667073.4177002548</v>
      </c>
      <c r="J5" s="5">
        <f>SUMIFS(Imports_new!J$10:J$33,Imports_new!$A$10:$A$33,$A5)</f>
        <v>2673126.5280683059</v>
      </c>
      <c r="K5" s="5">
        <f>SUMIFS(Imports_new!K$10:K$33,Imports_new!$A$10:$A$33,$A5)</f>
        <v>2678033.3527004141</v>
      </c>
      <c r="L5" s="5">
        <f>SUMIFS(Imports_new!L$10:L$33,Imports_new!$A$10:$A$33,$A5)</f>
        <v>2820378.9229723532</v>
      </c>
      <c r="M5" s="5">
        <f>SUMIFS(Imports_new!M$10:M$33,Imports_new!$A$10:$A$33,$A5)</f>
        <v>2820378.9229723532</v>
      </c>
      <c r="N5" s="5">
        <f>SUMIFS(Imports_new!N$10:N$33,Imports_new!$A$10:$A$33,$A5)</f>
        <v>2820378.9229723532</v>
      </c>
      <c r="O5" s="5">
        <f>SUMIFS(Imports_new!O$10:O$33,Imports_new!$A$10:$A$33,$A5)</f>
        <v>2820378.9229723532</v>
      </c>
      <c r="P5" s="5">
        <f>SUMIFS(Imports_new!P$10:P$33,Imports_new!$A$10:$A$33,$A5)</f>
        <v>2820378.9229723532</v>
      </c>
      <c r="Q5" s="5">
        <f>SUMIFS(Imports_new!Q$10:Q$33,Imports_new!$A$10:$A$33,$A5)</f>
        <v>2820378.9229723532</v>
      </c>
      <c r="R5" s="5">
        <f>SUMIFS(Imports_new!R$10:R$33,Imports_new!$A$10:$A$33,$A5)</f>
        <v>2820378.9229723532</v>
      </c>
      <c r="S5" s="5">
        <f>SUMIFS(Imports_new!S$10:S$33,Imports_new!$A$10:$A$33,$A5)</f>
        <v>2820378.9229723532</v>
      </c>
      <c r="T5" s="5">
        <f>SUMIFS(Imports_new!T$10:T$33,Imports_new!$A$10:$A$33,$A5)</f>
        <v>2820378.9229723532</v>
      </c>
      <c r="U5" s="5">
        <f>SUMIFS(Imports_new!U$10:U$33,Imports_new!$A$10:$A$33,$A5)</f>
        <v>2820378.9229723532</v>
      </c>
      <c r="V5" s="5">
        <f>SUMIFS(Imports_new!V$10:V$33,Imports_new!$A$10:$A$33,$A5)</f>
        <v>2820378.9229723532</v>
      </c>
      <c r="W5" s="5">
        <f>SUMIFS(Imports_new!W$10:W$33,Imports_new!$A$10:$A$33,$A5)</f>
        <v>2820378.9229723532</v>
      </c>
      <c r="X5" s="5">
        <f>SUMIFS(Imports_new!X$10:X$33,Imports_new!$A$10:$A$33,$A5)</f>
        <v>2820378.9229723532</v>
      </c>
      <c r="Y5" s="5">
        <f>SUMIFS(Imports_new!Y$10:Y$33,Imports_new!$A$10:$A$33,$A5)</f>
        <v>2820378.9229723532</v>
      </c>
      <c r="Z5" s="5">
        <f>SUMIFS(Imports_new!Z$10:Z$33,Imports_new!$A$10:$A$33,$A5)</f>
        <v>2820378.9229723532</v>
      </c>
      <c r="AA5" s="5">
        <f>SUMIFS(Imports_new!AA$10:AA$33,Imports_new!$A$10:$A$33,$A5)</f>
        <v>2820378.9229723532</v>
      </c>
      <c r="AB5" s="5">
        <f>SUMIFS(Imports_new!AB$10:AB$33,Imports_new!$A$10:$A$33,$A5)</f>
        <v>2820378.9229723532</v>
      </c>
      <c r="AC5" s="5">
        <f>SUMIFS(Imports_new!AC$10:AC$33,Imports_new!$A$10:$A$33,$A5)</f>
        <v>2820378.9229723532</v>
      </c>
      <c r="AD5" s="5">
        <f>SUMIFS(Imports_new!AD$10:AD$33,Imports_new!$A$10:$A$33,$A5)</f>
        <v>2820378.9229723532</v>
      </c>
      <c r="AE5" s="5">
        <f>SUMIFS(Imports_new!AE$10:AE$33,Imports_new!$A$10:$A$33,$A5)</f>
        <v>2820378.9229723532</v>
      </c>
      <c r="AF5" s="5">
        <f>SUMIFS(Imports_new!AF$10:AF$33,Imports_new!$A$10:$A$33,$A5)</f>
        <v>2820378.9229723532</v>
      </c>
    </row>
    <row r="6" spans="1:32">
      <c r="A6" s="2" t="s">
        <v>101</v>
      </c>
      <c r="B6" s="5">
        <f>SUMIFS(Imports_new!B$10:B$33,Imports_new!$A$10:$A$33,$A6)</f>
        <v>154141.35167455231</v>
      </c>
      <c r="C6" s="5">
        <f>SUMIFS(Imports_new!C$10:C$33,Imports_new!$A$10:$A$33,$A6)</f>
        <v>154141.35167455231</v>
      </c>
      <c r="D6" s="5">
        <f>SUMIFS(Imports_new!D$10:D$33,Imports_new!$A$10:$A$33,$A6)</f>
        <v>154141.35167455231</v>
      </c>
      <c r="E6" s="5">
        <f>SUMIFS(Imports_new!E$10:E$33,Imports_new!$A$10:$A$33,$A6)</f>
        <v>131083.04837414625</v>
      </c>
      <c r="F6" s="5">
        <f>SUMIFS(Imports_new!F$10:F$33,Imports_new!$A$10:$A$33,$A6)</f>
        <v>130353.38814652823</v>
      </c>
      <c r="G6" s="5">
        <f>SUMIFS(Imports_new!G$10:G$33,Imports_new!$A$10:$A$33,$A6)</f>
        <v>139362.05682254449</v>
      </c>
      <c r="H6" s="5">
        <f>SUMIFS(Imports_new!H$10:H$33,Imports_new!$A$10:$A$33,$A6)</f>
        <v>133298.50816305861</v>
      </c>
      <c r="I6" s="5">
        <f>SUMIFS(Imports_new!I$10:I$33,Imports_new!$A$10:$A$33,$A6)</f>
        <v>134924.57667366232</v>
      </c>
      <c r="J6" s="5">
        <f>SUMIFS(Imports_new!J$10:J$33,Imports_new!$A$10:$A$33,$A6)</f>
        <v>141888.29430353866</v>
      </c>
      <c r="K6" s="5">
        <f>SUMIFS(Imports_new!K$10:K$33,Imports_new!$A$10:$A$33,$A6)</f>
        <v>142276.94831407687</v>
      </c>
      <c r="L6" s="5">
        <f>SUMIFS(Imports_new!L$10:L$33,Imports_new!$A$10:$A$33,$A6)</f>
        <v>148209.07519274246</v>
      </c>
      <c r="M6" s="5">
        <f>SUMIFS(Imports_new!M$10:M$33,Imports_new!$A$10:$A$33,$A6)</f>
        <v>148209.07519274246</v>
      </c>
      <c r="N6" s="5">
        <f>SUMIFS(Imports_new!N$10:N$33,Imports_new!$A$10:$A$33,$A6)</f>
        <v>148209.07519274246</v>
      </c>
      <c r="O6" s="5">
        <f>SUMIFS(Imports_new!O$10:O$33,Imports_new!$A$10:$A$33,$A6)</f>
        <v>148209.07519274246</v>
      </c>
      <c r="P6" s="5">
        <f>SUMIFS(Imports_new!P$10:P$33,Imports_new!$A$10:$A$33,$A6)</f>
        <v>148209.07519274246</v>
      </c>
      <c r="Q6" s="5">
        <f>SUMIFS(Imports_new!Q$10:Q$33,Imports_new!$A$10:$A$33,$A6)</f>
        <v>148209.07519274246</v>
      </c>
      <c r="R6" s="5">
        <f>SUMIFS(Imports_new!R$10:R$33,Imports_new!$A$10:$A$33,$A6)</f>
        <v>148209.07519274246</v>
      </c>
      <c r="S6" s="5">
        <f>SUMIFS(Imports_new!S$10:S$33,Imports_new!$A$10:$A$33,$A6)</f>
        <v>148209.07519274246</v>
      </c>
      <c r="T6" s="5">
        <f>SUMIFS(Imports_new!T$10:T$33,Imports_new!$A$10:$A$33,$A6)</f>
        <v>148209.07519274246</v>
      </c>
      <c r="U6" s="5">
        <f>SUMIFS(Imports_new!U$10:U$33,Imports_new!$A$10:$A$33,$A6)</f>
        <v>148209.07519274246</v>
      </c>
      <c r="V6" s="5">
        <f>SUMIFS(Imports_new!V$10:V$33,Imports_new!$A$10:$A$33,$A6)</f>
        <v>148209.07519274246</v>
      </c>
      <c r="W6" s="5">
        <f>SUMIFS(Imports_new!W$10:W$33,Imports_new!$A$10:$A$33,$A6)</f>
        <v>148209.07519274246</v>
      </c>
      <c r="X6" s="5">
        <f>SUMIFS(Imports_new!X$10:X$33,Imports_new!$A$10:$A$33,$A6)</f>
        <v>148209.07519274246</v>
      </c>
      <c r="Y6" s="5">
        <f>SUMIFS(Imports_new!Y$10:Y$33,Imports_new!$A$10:$A$33,$A6)</f>
        <v>148209.07519274246</v>
      </c>
      <c r="Z6" s="5">
        <f>SUMIFS(Imports_new!Z$10:Z$33,Imports_new!$A$10:$A$33,$A6)</f>
        <v>148209.07519274246</v>
      </c>
      <c r="AA6" s="5">
        <f>SUMIFS(Imports_new!AA$10:AA$33,Imports_new!$A$10:$A$33,$A6)</f>
        <v>148209.07519274246</v>
      </c>
      <c r="AB6" s="5">
        <f>SUMIFS(Imports_new!AB$10:AB$33,Imports_new!$A$10:$A$33,$A6)</f>
        <v>148209.07519274246</v>
      </c>
      <c r="AC6" s="5">
        <f>SUMIFS(Imports_new!AC$10:AC$33,Imports_new!$A$10:$A$33,$A6)</f>
        <v>148209.07519274246</v>
      </c>
      <c r="AD6" s="5">
        <f>SUMIFS(Imports_new!AD$10:AD$33,Imports_new!$A$10:$A$33,$A6)</f>
        <v>148209.07519274246</v>
      </c>
      <c r="AE6" s="5">
        <f>SUMIFS(Imports_new!AE$10:AE$33,Imports_new!$A$10:$A$33,$A6)</f>
        <v>148209.07519274246</v>
      </c>
      <c r="AF6" s="5">
        <f>SUMIFS(Imports_new!AF$10:AF$33,Imports_new!$A$10:$A$33,$A6)</f>
        <v>148209.07519274246</v>
      </c>
    </row>
    <row r="7" spans="1:32">
      <c r="A7" s="2" t="s">
        <v>100</v>
      </c>
      <c r="B7" s="5">
        <f>SUMIFS(Imports_new!B$10:B$33,Imports_new!$A$10:$A$33,$A7)</f>
        <v>88989.606471804247</v>
      </c>
      <c r="C7" s="5">
        <f>SUMIFS(Imports_new!C$10:C$33,Imports_new!$A$10:$A$33,$A7)</f>
        <v>88989.606471804247</v>
      </c>
      <c r="D7" s="5">
        <f>SUMIFS(Imports_new!D$10:D$33,Imports_new!$A$10:$A$33,$A7)</f>
        <v>88989.606471804247</v>
      </c>
      <c r="E7" s="5">
        <f>SUMIFS(Imports_new!E$10:E$33,Imports_new!$A$10:$A$33,$A7)</f>
        <v>97556.29711797752</v>
      </c>
      <c r="F7" s="5">
        <f>SUMIFS(Imports_new!F$10:F$33,Imports_new!$A$10:$A$33,$A7)</f>
        <v>96561.228906631426</v>
      </c>
      <c r="G7" s="5">
        <f>SUMIFS(Imports_new!G$10:G$33,Imports_new!$A$10:$A$33,$A7)</f>
        <v>96941.023032397716</v>
      </c>
      <c r="H7" s="5">
        <f>SUMIFS(Imports_new!H$10:H$33,Imports_new!$A$10:$A$33,$A7)</f>
        <v>94993.489789288622</v>
      </c>
      <c r="I7" s="5">
        <f>SUMIFS(Imports_new!I$10:I$33,Imports_new!$A$10:$A$33,$A7)</f>
        <v>94767.626648025878</v>
      </c>
      <c r="J7" s="5">
        <f>SUMIFS(Imports_new!J$10:J$33,Imports_new!$A$10:$A$33,$A7)</f>
        <v>98829.704282473802</v>
      </c>
      <c r="K7" s="5">
        <f>SUMIFS(Imports_new!K$10:K$33,Imports_new!$A$10:$A$33,$A7)</f>
        <v>114142.99141768066</v>
      </c>
      <c r="L7" s="5">
        <f>SUMIFS(Imports_new!L$10:L$33,Imports_new!$A$10:$A$33,$A7)</f>
        <v>132692.79378213966</v>
      </c>
      <c r="M7" s="5">
        <f>SUMIFS(Imports_new!M$10:M$33,Imports_new!$A$10:$A$33,$A7)</f>
        <v>132692.79378213966</v>
      </c>
      <c r="N7" s="5">
        <f>SUMIFS(Imports_new!N$10:N$33,Imports_new!$A$10:$A$33,$A7)</f>
        <v>132692.79378213966</v>
      </c>
      <c r="O7" s="5">
        <f>SUMIFS(Imports_new!O$10:O$33,Imports_new!$A$10:$A$33,$A7)</f>
        <v>132692.79378213966</v>
      </c>
      <c r="P7" s="5">
        <f>SUMIFS(Imports_new!P$10:P$33,Imports_new!$A$10:$A$33,$A7)</f>
        <v>132692.79378213966</v>
      </c>
      <c r="Q7" s="5">
        <f>SUMIFS(Imports_new!Q$10:Q$33,Imports_new!$A$10:$A$33,$A7)</f>
        <v>132692.79378213966</v>
      </c>
      <c r="R7" s="5">
        <f>SUMIFS(Imports_new!R$10:R$33,Imports_new!$A$10:$A$33,$A7)</f>
        <v>132692.79378213966</v>
      </c>
      <c r="S7" s="5">
        <f>SUMIFS(Imports_new!S$10:S$33,Imports_new!$A$10:$A$33,$A7)</f>
        <v>132692.79378213966</v>
      </c>
      <c r="T7" s="5">
        <f>SUMIFS(Imports_new!T$10:T$33,Imports_new!$A$10:$A$33,$A7)</f>
        <v>132692.79378213966</v>
      </c>
      <c r="U7" s="5">
        <f>SUMIFS(Imports_new!U$10:U$33,Imports_new!$A$10:$A$33,$A7)</f>
        <v>132692.79378213966</v>
      </c>
      <c r="V7" s="5">
        <f>SUMIFS(Imports_new!V$10:V$33,Imports_new!$A$10:$A$33,$A7)</f>
        <v>132692.79378213966</v>
      </c>
      <c r="W7" s="5">
        <f>SUMIFS(Imports_new!W$10:W$33,Imports_new!$A$10:$A$33,$A7)</f>
        <v>132692.79378213966</v>
      </c>
      <c r="X7" s="5">
        <f>SUMIFS(Imports_new!X$10:X$33,Imports_new!$A$10:$A$33,$A7)</f>
        <v>132692.79378213966</v>
      </c>
      <c r="Y7" s="5">
        <f>SUMIFS(Imports_new!Y$10:Y$33,Imports_new!$A$10:$A$33,$A7)</f>
        <v>132692.79378213966</v>
      </c>
      <c r="Z7" s="5">
        <f>SUMIFS(Imports_new!Z$10:Z$33,Imports_new!$A$10:$A$33,$A7)</f>
        <v>132692.79378213966</v>
      </c>
      <c r="AA7" s="5">
        <f>SUMIFS(Imports_new!AA$10:AA$33,Imports_new!$A$10:$A$33,$A7)</f>
        <v>132692.79378213966</v>
      </c>
      <c r="AB7" s="5">
        <f>SUMIFS(Imports_new!AB$10:AB$33,Imports_new!$A$10:$A$33,$A7)</f>
        <v>132692.79378213966</v>
      </c>
      <c r="AC7" s="5">
        <f>SUMIFS(Imports_new!AC$10:AC$33,Imports_new!$A$10:$A$33,$A7)</f>
        <v>132692.79378213966</v>
      </c>
      <c r="AD7" s="5">
        <f>SUMIFS(Imports_new!AD$10:AD$33,Imports_new!$A$10:$A$33,$A7)</f>
        <v>132692.79378213966</v>
      </c>
      <c r="AE7" s="5">
        <f>SUMIFS(Imports_new!AE$10:AE$33,Imports_new!$A$10:$A$33,$A7)</f>
        <v>132692.79378213966</v>
      </c>
      <c r="AF7" s="5">
        <f>SUMIFS(Imports_new!AF$10:AF$33,Imports_new!$A$10:$A$33,$A7)</f>
        <v>132692.79378213966</v>
      </c>
    </row>
    <row r="8" spans="1:32">
      <c r="A8" s="2" t="s">
        <v>102</v>
      </c>
      <c r="B8" s="5">
        <f>SUMIFS(Imports_new!B$10:B$33,Imports_new!$A$10:$A$33,$A8)</f>
        <v>703975.38127326395</v>
      </c>
      <c r="C8" s="5">
        <f>SUMIFS(Imports_new!C$10:C$33,Imports_new!$A$10:$A$33,$A8)</f>
        <v>703975.38127326395</v>
      </c>
      <c r="D8" s="5">
        <f>SUMIFS(Imports_new!D$10:D$33,Imports_new!$A$10:$A$33,$A8)</f>
        <v>703975.38127326395</v>
      </c>
      <c r="E8" s="5">
        <f>SUMIFS(Imports_new!E$10:E$33,Imports_new!$A$10:$A$33,$A8)</f>
        <v>1124181.0783477626</v>
      </c>
      <c r="F8" s="5">
        <f>SUMIFS(Imports_new!F$10:F$33,Imports_new!$A$10:$A$33,$A8)</f>
        <v>1064521.0729115193</v>
      </c>
      <c r="G8" s="5">
        <f>SUMIFS(Imports_new!G$10:G$33,Imports_new!$A$10:$A$33,$A8)</f>
        <v>1075114.6518951908</v>
      </c>
      <c r="H8" s="5">
        <f>SUMIFS(Imports_new!H$10:H$33,Imports_new!$A$10:$A$33,$A8)</f>
        <v>1023732.4296339514</v>
      </c>
      <c r="I8" s="5">
        <f>SUMIFS(Imports_new!I$10:I$33,Imports_new!$A$10:$A$33,$A8)</f>
        <v>986685.95983076375</v>
      </c>
      <c r="J8" s="5">
        <f>SUMIFS(Imports_new!J$10:J$33,Imports_new!$A$10:$A$33,$A8)</f>
        <v>1030095.1132494304</v>
      </c>
      <c r="K8" s="5">
        <f>SUMIFS(Imports_new!K$10:K$33,Imports_new!$A$10:$A$33,$A8)</f>
        <v>1037621.5981672698</v>
      </c>
      <c r="L8" s="5">
        <f>SUMIFS(Imports_new!L$10:L$33,Imports_new!$A$10:$A$33,$A8)</f>
        <v>1077738.1915605629</v>
      </c>
      <c r="M8" s="5">
        <f>SUMIFS(Imports_new!M$10:M$33,Imports_new!$A$10:$A$33,$A8)</f>
        <v>1077738.1915605629</v>
      </c>
      <c r="N8" s="5">
        <f>SUMIFS(Imports_new!N$10:N$33,Imports_new!$A$10:$A$33,$A8)</f>
        <v>1077738.1915605629</v>
      </c>
      <c r="O8" s="5">
        <f>SUMIFS(Imports_new!O$10:O$33,Imports_new!$A$10:$A$33,$A8)</f>
        <v>1077738.1915605629</v>
      </c>
      <c r="P8" s="5">
        <f>SUMIFS(Imports_new!P$10:P$33,Imports_new!$A$10:$A$33,$A8)</f>
        <v>1077738.1915605629</v>
      </c>
      <c r="Q8" s="5">
        <f>SUMIFS(Imports_new!Q$10:Q$33,Imports_new!$A$10:$A$33,$A8)</f>
        <v>1077738.1915605629</v>
      </c>
      <c r="R8" s="5">
        <f>SUMIFS(Imports_new!R$10:R$33,Imports_new!$A$10:$A$33,$A8)</f>
        <v>1077738.1915605629</v>
      </c>
      <c r="S8" s="5">
        <f>SUMIFS(Imports_new!S$10:S$33,Imports_new!$A$10:$A$33,$A8)</f>
        <v>1077738.1915605629</v>
      </c>
      <c r="T8" s="5">
        <f>SUMIFS(Imports_new!T$10:T$33,Imports_new!$A$10:$A$33,$A8)</f>
        <v>1077738.1915605629</v>
      </c>
      <c r="U8" s="5">
        <f>SUMIFS(Imports_new!U$10:U$33,Imports_new!$A$10:$A$33,$A8)</f>
        <v>1077738.1915605629</v>
      </c>
      <c r="V8" s="5">
        <f>SUMIFS(Imports_new!V$10:V$33,Imports_new!$A$10:$A$33,$A8)</f>
        <v>1077738.1915605629</v>
      </c>
      <c r="W8" s="5">
        <f>SUMIFS(Imports_new!W$10:W$33,Imports_new!$A$10:$A$33,$A8)</f>
        <v>1077738.1915605629</v>
      </c>
      <c r="X8" s="5">
        <f>SUMIFS(Imports_new!X$10:X$33,Imports_new!$A$10:$A$33,$A8)</f>
        <v>1077738.1915605629</v>
      </c>
      <c r="Y8" s="5">
        <f>SUMIFS(Imports_new!Y$10:Y$33,Imports_new!$A$10:$A$33,$A8)</f>
        <v>1077738.1915605629</v>
      </c>
      <c r="Z8" s="5">
        <f>SUMIFS(Imports_new!Z$10:Z$33,Imports_new!$A$10:$A$33,$A8)</f>
        <v>1077738.1915605629</v>
      </c>
      <c r="AA8" s="5">
        <f>SUMIFS(Imports_new!AA$10:AA$33,Imports_new!$A$10:$A$33,$A8)</f>
        <v>1077738.1915605629</v>
      </c>
      <c r="AB8" s="5">
        <f>SUMIFS(Imports_new!AB$10:AB$33,Imports_new!$A$10:$A$33,$A8)</f>
        <v>1077738.1915605629</v>
      </c>
      <c r="AC8" s="5">
        <f>SUMIFS(Imports_new!AC$10:AC$33,Imports_new!$A$10:$A$33,$A8)</f>
        <v>1077738.1915605629</v>
      </c>
      <c r="AD8" s="5">
        <f>SUMIFS(Imports_new!AD$10:AD$33,Imports_new!$A$10:$A$33,$A8)</f>
        <v>1077738.1915605629</v>
      </c>
      <c r="AE8" s="5">
        <f>SUMIFS(Imports_new!AE$10:AE$33,Imports_new!$A$10:$A$33,$A8)</f>
        <v>1077738.1915605629</v>
      </c>
      <c r="AF8" s="5">
        <f>SUMIFS(Imports_new!AF$10:AF$33,Imports_new!$A$10:$A$33,$A8)</f>
        <v>1077738.1915605629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90006.812068445288</v>
      </c>
      <c r="C10" s="5">
        <f>SUMIFS(Imports_new!C$10:C$33,Imports_new!$A$10:$A$33,$A10)</f>
        <v>90006.812068445288</v>
      </c>
      <c r="D10" s="5">
        <f>SUMIFS(Imports_new!D$10:D$33,Imports_new!$A$10:$A$33,$A10)</f>
        <v>90006.812068445288</v>
      </c>
      <c r="E10" s="5">
        <f>SUMIFS(Imports_new!E$10:E$33,Imports_new!$A$10:$A$33,$A10)</f>
        <v>83142.27053207811</v>
      </c>
      <c r="F10" s="5">
        <f>SUMIFS(Imports_new!F$10:F$33,Imports_new!$A$10:$A$33,$A10)</f>
        <v>81410.987228563783</v>
      </c>
      <c r="G10" s="5">
        <f>SUMIFS(Imports_new!G$10:G$33,Imports_new!$A$10:$A$33,$A10)</f>
        <v>81284.600825867965</v>
      </c>
      <c r="H10" s="5">
        <f>SUMIFS(Imports_new!H$10:H$33,Imports_new!$A$10:$A$33,$A10)</f>
        <v>79458.516494197494</v>
      </c>
      <c r="I10" s="5">
        <f>SUMIFS(Imports_new!I$10:I$33,Imports_new!$A$10:$A$33,$A10)</f>
        <v>77729.505075342211</v>
      </c>
      <c r="J10" s="5">
        <f>SUMIFS(Imports_new!J$10:J$33,Imports_new!$A$10:$A$33,$A10)</f>
        <v>77841.189392318847</v>
      </c>
      <c r="K10" s="5">
        <f>SUMIFS(Imports_new!K$10:K$33,Imports_new!$A$10:$A$33,$A10)</f>
        <v>77820.281564202596</v>
      </c>
      <c r="L10" s="5">
        <f>SUMIFS(Imports_new!L$10:L$33,Imports_new!$A$10:$A$33,$A10)</f>
        <v>81598.188209977117</v>
      </c>
      <c r="M10" s="5">
        <f>SUMIFS(Imports_new!M$10:M$33,Imports_new!$A$10:$A$33,$A10)</f>
        <v>81598.188209977117</v>
      </c>
      <c r="N10" s="5">
        <f>SUMIFS(Imports_new!N$10:N$33,Imports_new!$A$10:$A$33,$A10)</f>
        <v>81598.188209977117</v>
      </c>
      <c r="O10" s="5">
        <f>SUMIFS(Imports_new!O$10:O$33,Imports_new!$A$10:$A$33,$A10)</f>
        <v>81598.188209977117</v>
      </c>
      <c r="P10" s="5">
        <f>SUMIFS(Imports_new!P$10:P$33,Imports_new!$A$10:$A$33,$A10)</f>
        <v>81598.188209977117</v>
      </c>
      <c r="Q10" s="5">
        <f>SUMIFS(Imports_new!Q$10:Q$33,Imports_new!$A$10:$A$33,$A10)</f>
        <v>81598.188209977117</v>
      </c>
      <c r="R10" s="5">
        <f>SUMIFS(Imports_new!R$10:R$33,Imports_new!$A$10:$A$33,$A10)</f>
        <v>81598.188209977117</v>
      </c>
      <c r="S10" s="5">
        <f>SUMIFS(Imports_new!S$10:S$33,Imports_new!$A$10:$A$33,$A10)</f>
        <v>81598.188209977117</v>
      </c>
      <c r="T10" s="5">
        <f>SUMIFS(Imports_new!T$10:T$33,Imports_new!$A$10:$A$33,$A10)</f>
        <v>81598.188209977117</v>
      </c>
      <c r="U10" s="5">
        <f>SUMIFS(Imports_new!U$10:U$33,Imports_new!$A$10:$A$33,$A10)</f>
        <v>81598.188209977117</v>
      </c>
      <c r="V10" s="5">
        <f>SUMIFS(Imports_new!V$10:V$33,Imports_new!$A$10:$A$33,$A10)</f>
        <v>81598.188209977117</v>
      </c>
      <c r="W10" s="5">
        <f>SUMIFS(Imports_new!W$10:W$33,Imports_new!$A$10:$A$33,$A10)</f>
        <v>81598.188209977117</v>
      </c>
      <c r="X10" s="5">
        <f>SUMIFS(Imports_new!X$10:X$33,Imports_new!$A$10:$A$33,$A10)</f>
        <v>81598.188209977117</v>
      </c>
      <c r="Y10" s="5">
        <f>SUMIFS(Imports_new!Y$10:Y$33,Imports_new!$A$10:$A$33,$A10)</f>
        <v>81598.188209977117</v>
      </c>
      <c r="Z10" s="5">
        <f>SUMIFS(Imports_new!Z$10:Z$33,Imports_new!$A$10:$A$33,$A10)</f>
        <v>81598.188209977117</v>
      </c>
      <c r="AA10" s="5">
        <f>SUMIFS(Imports_new!AA$10:AA$33,Imports_new!$A$10:$A$33,$A10)</f>
        <v>81598.188209977117</v>
      </c>
      <c r="AB10" s="5">
        <f>SUMIFS(Imports_new!AB$10:AB$33,Imports_new!$A$10:$A$33,$A10)</f>
        <v>81598.188209977117</v>
      </c>
      <c r="AC10" s="5">
        <f>SUMIFS(Imports_new!AC$10:AC$33,Imports_new!$A$10:$A$33,$A10)</f>
        <v>81598.188209977117</v>
      </c>
      <c r="AD10" s="5">
        <f>SUMIFS(Imports_new!AD$10:AD$33,Imports_new!$A$10:$A$33,$A10)</f>
        <v>81598.188209977117</v>
      </c>
      <c r="AE10" s="5">
        <f>SUMIFS(Imports_new!AE$10:AE$33,Imports_new!$A$10:$A$33,$A10)</f>
        <v>81598.188209977117</v>
      </c>
      <c r="AF10" s="5">
        <f>SUMIFS(Imports_new!AF$10:AF$33,Imports_new!$A$10:$A$33,$A10)</f>
        <v>81598.188209977117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24387.680749535113</v>
      </c>
      <c r="C12" s="5">
        <f>SUMIFS(Imports_new!C$10:C$33,Imports_new!$A$10:$A$33,$A12)</f>
        <v>24387.680749535113</v>
      </c>
      <c r="D12" s="5">
        <f>SUMIFS(Imports_new!D$10:D$33,Imports_new!$A$10:$A$33,$A12)</f>
        <v>24387.680749535113</v>
      </c>
      <c r="E12" s="5">
        <f>SUMIFS(Imports_new!E$10:E$33,Imports_new!$A$10:$A$33,$A12)</f>
        <v>22736.51897306243</v>
      </c>
      <c r="F12" s="5">
        <f>SUMIFS(Imports_new!F$10:F$33,Imports_new!$A$10:$A$33,$A12)</f>
        <v>20503.997936307471</v>
      </c>
      <c r="G12" s="5">
        <f>SUMIFS(Imports_new!G$10:G$33,Imports_new!$A$10:$A$33,$A12)</f>
        <v>21592.893196094792</v>
      </c>
      <c r="H12" s="5">
        <f>SUMIFS(Imports_new!H$10:H$33,Imports_new!$A$10:$A$33,$A12)</f>
        <v>23144.551840063363</v>
      </c>
      <c r="I12" s="5">
        <f>SUMIFS(Imports_new!I$10:I$33,Imports_new!$A$10:$A$33,$A12)</f>
        <v>23818.716458316667</v>
      </c>
      <c r="J12" s="5">
        <f>SUMIFS(Imports_new!J$10:J$33,Imports_new!$A$10:$A$33,$A12)</f>
        <v>25530.06896515522</v>
      </c>
      <c r="K12" s="5">
        <f>SUMIFS(Imports_new!K$10:K$33,Imports_new!$A$10:$A$33,$A12)</f>
        <v>26228.622511498852</v>
      </c>
      <c r="L12" s="5">
        <f>SUMIFS(Imports_new!L$10:L$33,Imports_new!$A$10:$A$33,$A12)</f>
        <v>22500.159695017632</v>
      </c>
      <c r="M12" s="5">
        <f>SUMIFS(Imports_new!M$10:M$33,Imports_new!$A$10:$A$33,$A12)</f>
        <v>22500.159695017632</v>
      </c>
      <c r="N12" s="5">
        <f>SUMIFS(Imports_new!N$10:N$33,Imports_new!$A$10:$A$33,$A12)</f>
        <v>22500.159695017632</v>
      </c>
      <c r="O12" s="5">
        <f>SUMIFS(Imports_new!O$10:O$33,Imports_new!$A$10:$A$33,$A12)</f>
        <v>22500.159695017632</v>
      </c>
      <c r="P12" s="5">
        <f>SUMIFS(Imports_new!P$10:P$33,Imports_new!$A$10:$A$33,$A12)</f>
        <v>22500.159695017632</v>
      </c>
      <c r="Q12" s="5">
        <f>SUMIFS(Imports_new!Q$10:Q$33,Imports_new!$A$10:$A$33,$A12)</f>
        <v>22500.159695017632</v>
      </c>
      <c r="R12" s="5">
        <f>SUMIFS(Imports_new!R$10:R$33,Imports_new!$A$10:$A$33,$A12)</f>
        <v>22500.159695017632</v>
      </c>
      <c r="S12" s="5">
        <f>SUMIFS(Imports_new!S$10:S$33,Imports_new!$A$10:$A$33,$A12)</f>
        <v>22500.159695017632</v>
      </c>
      <c r="T12" s="5">
        <f>SUMIFS(Imports_new!T$10:T$33,Imports_new!$A$10:$A$33,$A12)</f>
        <v>22500.159695017632</v>
      </c>
      <c r="U12" s="5">
        <f>SUMIFS(Imports_new!U$10:U$33,Imports_new!$A$10:$A$33,$A12)</f>
        <v>22500.159695017632</v>
      </c>
      <c r="V12" s="5">
        <f>SUMIFS(Imports_new!V$10:V$33,Imports_new!$A$10:$A$33,$A12)</f>
        <v>22500.159695017632</v>
      </c>
      <c r="W12" s="5">
        <f>SUMIFS(Imports_new!W$10:W$33,Imports_new!$A$10:$A$33,$A12)</f>
        <v>22500.159695017632</v>
      </c>
      <c r="X12" s="5">
        <f>SUMIFS(Imports_new!X$10:X$33,Imports_new!$A$10:$A$33,$A12)</f>
        <v>22500.159695017632</v>
      </c>
      <c r="Y12" s="5">
        <f>SUMIFS(Imports_new!Y$10:Y$33,Imports_new!$A$10:$A$33,$A12)</f>
        <v>22500.159695017632</v>
      </c>
      <c r="Z12" s="5">
        <f>SUMIFS(Imports_new!Z$10:Z$33,Imports_new!$A$10:$A$33,$A12)</f>
        <v>22500.159695017632</v>
      </c>
      <c r="AA12" s="5">
        <f>SUMIFS(Imports_new!AA$10:AA$33,Imports_new!$A$10:$A$33,$A12)</f>
        <v>22500.159695017632</v>
      </c>
      <c r="AB12" s="5">
        <f>SUMIFS(Imports_new!AB$10:AB$33,Imports_new!$A$10:$A$33,$A12)</f>
        <v>22500.159695017632</v>
      </c>
      <c r="AC12" s="5">
        <f>SUMIFS(Imports_new!AC$10:AC$33,Imports_new!$A$10:$A$33,$A12)</f>
        <v>22500.159695017632</v>
      </c>
      <c r="AD12" s="5">
        <f>SUMIFS(Imports_new!AD$10:AD$33,Imports_new!$A$10:$A$33,$A12)</f>
        <v>22500.159695017632</v>
      </c>
      <c r="AE12" s="5">
        <f>SUMIFS(Imports_new!AE$10:AE$33,Imports_new!$A$10:$A$33,$A12)</f>
        <v>22500.159695017632</v>
      </c>
      <c r="AF12" s="5">
        <f>SUMIFS(Imports_new!AF$10:AF$33,Imports_new!$A$10:$A$33,$A12)</f>
        <v>22500.159695017632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176276.25423189229</v>
      </c>
      <c r="G15" s="5">
        <f>SUMIFS(Imports_new!G$10:G$33,Imports_new!$A$10:$A$33,$A15)</f>
        <v>335796.83127623505</v>
      </c>
      <c r="H15" s="5">
        <f>SUMIFS(Imports_new!H$10:H$33,Imports_new!$A$10:$A$33,$A15)</f>
        <v>530811.10891731828</v>
      </c>
      <c r="I15" s="5">
        <f>SUMIFS(Imports_new!I$10:I$33,Imports_new!$A$10:$A$33,$A15)</f>
        <v>788070.04942115559</v>
      </c>
      <c r="J15" s="5">
        <f>SUMIFS(Imports_new!J$10:J$33,Imports_new!$A$10:$A$33,$A15)</f>
        <v>1078911.5198137036</v>
      </c>
      <c r="K15" s="5">
        <f>SUMIFS(Imports_new!K$10:K$33,Imports_new!$A$10:$A$33,$A15)</f>
        <v>1143285.3396169352</v>
      </c>
      <c r="L15" s="5">
        <f>SUMIFS(Imports_new!L$10:L$33,Imports_new!$A$10:$A$33,$A15)</f>
        <v>1201675.9248142601</v>
      </c>
      <c r="M15" s="5">
        <f>SUMIFS(Imports_new!M$10:M$33,Imports_new!$A$10:$A$33,$A15)</f>
        <v>1201675.9248142601</v>
      </c>
      <c r="N15" s="5">
        <f>SUMIFS(Imports_new!N$10:N$33,Imports_new!$A$10:$A$33,$A15)</f>
        <v>1201675.9248142601</v>
      </c>
      <c r="O15" s="5">
        <f>SUMIFS(Imports_new!O$10:O$33,Imports_new!$A$10:$A$33,$A15)</f>
        <v>1201675.9248142601</v>
      </c>
      <c r="P15" s="5">
        <f>SUMIFS(Imports_new!P$10:P$33,Imports_new!$A$10:$A$33,$A15)</f>
        <v>1201675.9248142601</v>
      </c>
      <c r="Q15" s="5">
        <f>SUMIFS(Imports_new!Q$10:Q$33,Imports_new!$A$10:$A$33,$A15)</f>
        <v>1201675.9248142601</v>
      </c>
      <c r="R15" s="5">
        <f>SUMIFS(Imports_new!R$10:R$33,Imports_new!$A$10:$A$33,$A15)</f>
        <v>1201675.9248142601</v>
      </c>
      <c r="S15" s="5">
        <f>SUMIFS(Imports_new!S$10:S$33,Imports_new!$A$10:$A$33,$A15)</f>
        <v>1201675.9248142601</v>
      </c>
      <c r="T15" s="5">
        <f>SUMIFS(Imports_new!T$10:T$33,Imports_new!$A$10:$A$33,$A15)</f>
        <v>1201675.9248142601</v>
      </c>
      <c r="U15" s="5">
        <f>SUMIFS(Imports_new!U$10:U$33,Imports_new!$A$10:$A$33,$A15)</f>
        <v>1201675.9248142601</v>
      </c>
      <c r="V15" s="5">
        <f>SUMIFS(Imports_new!V$10:V$33,Imports_new!$A$10:$A$33,$A15)</f>
        <v>1201675.9248142601</v>
      </c>
      <c r="W15" s="5">
        <f>SUMIFS(Imports_new!W$10:W$33,Imports_new!$A$10:$A$33,$A15)</f>
        <v>1201675.9248142601</v>
      </c>
      <c r="X15" s="5">
        <f>SUMIFS(Imports_new!X$10:X$33,Imports_new!$A$10:$A$33,$A15)</f>
        <v>1201675.9248142601</v>
      </c>
      <c r="Y15" s="5">
        <f>SUMIFS(Imports_new!Y$10:Y$33,Imports_new!$A$10:$A$33,$A15)</f>
        <v>1201675.9248142601</v>
      </c>
      <c r="Z15" s="5">
        <f>SUMIFS(Imports_new!Z$10:Z$33,Imports_new!$A$10:$A$33,$A15)</f>
        <v>1201675.9248142601</v>
      </c>
      <c r="AA15" s="5">
        <f>SUMIFS(Imports_new!AA$10:AA$33,Imports_new!$A$10:$A$33,$A15)</f>
        <v>1201675.9248142601</v>
      </c>
      <c r="AB15" s="5">
        <f>SUMIFS(Imports_new!AB$10:AB$33,Imports_new!$A$10:$A$33,$A15)</f>
        <v>1201675.9248142601</v>
      </c>
      <c r="AC15" s="5">
        <f>SUMIFS(Imports_new!AC$10:AC$33,Imports_new!$A$10:$A$33,$A15)</f>
        <v>1201675.9248142601</v>
      </c>
      <c r="AD15" s="5">
        <f>SUMIFS(Imports_new!AD$10:AD$33,Imports_new!$A$10:$A$33,$A15)</f>
        <v>1201675.9248142601</v>
      </c>
      <c r="AE15" s="5">
        <f>SUMIFS(Imports_new!AE$10:AE$33,Imports_new!$A$10:$A$33,$A15)</f>
        <v>1201675.9248142601</v>
      </c>
      <c r="AF15" s="5">
        <f>SUMIFS(Imports_new!AF$10:AF$33,Imports_new!$A$10:$A$33,$A15)</f>
        <v>1201675.9248142601</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51.253025175981051</v>
      </c>
      <c r="C2" s="12">
        <f>SUMIFS('State Generation Costs Calcs'!C105:C155,'State Generation Costs Calcs'!$A$105:$A$155,About!$B$2)*About!$A$59</f>
        <v>50.25354758931919</v>
      </c>
      <c r="D2" s="12">
        <f>SUMIFS('State Generation Costs Calcs'!D105:D155,'State Generation Costs Calcs'!$A$105:$A$155,About!$B$2)*About!$A$59</f>
        <v>49.320043400777088</v>
      </c>
      <c r="E2" s="12">
        <f>SUMIFS('State Generation Costs Calcs'!E105:E155,'State Generation Costs Calcs'!$A$105:$A$155,About!$B$2)*About!$A$59</f>
        <v>48.552360616707148</v>
      </c>
      <c r="F2" s="12">
        <f>SUMIFS('State Generation Costs Calcs'!F105:F155,'State Generation Costs Calcs'!$A$105:$A$155,About!$B$2)*About!$A$59</f>
        <v>48.341665521982748</v>
      </c>
      <c r="G2" s="12">
        <f>SUMIFS('State Generation Costs Calcs'!G105:G155,'State Generation Costs Calcs'!$A$105:$A$155,About!$B$2)*About!$A$59</f>
        <v>48.408130399732713</v>
      </c>
      <c r="H2" s="12">
        <f>SUMIFS('State Generation Costs Calcs'!H105:H155,'State Generation Costs Calcs'!$A$105:$A$155,About!$B$2)*About!$A$59</f>
        <v>48.867706651468048</v>
      </c>
      <c r="I2" s="12">
        <f>SUMIFS('State Generation Costs Calcs'!I105:I155,'State Generation Costs Calcs'!$A$105:$A$155,About!$B$2)*About!$A$59</f>
        <v>49.283830343905734</v>
      </c>
      <c r="J2" s="12">
        <f>SUMIFS('State Generation Costs Calcs'!J105:J155,'State Generation Costs Calcs'!$A$105:$A$155,About!$B$2)*About!$A$59</f>
        <v>49.062815820908547</v>
      </c>
      <c r="K2" s="12">
        <f>SUMIFS('State Generation Costs Calcs'!K105:K155,'State Generation Costs Calcs'!$A$105:$A$155,About!$B$2)*About!$A$59</f>
        <v>48.418090727183937</v>
      </c>
      <c r="L2" s="12">
        <f>SUMIFS('State Generation Costs Calcs'!L105:L155,'State Generation Costs Calcs'!$A$105:$A$155,About!$B$2)*About!$A$59</f>
        <v>47.678029610390318</v>
      </c>
      <c r="M2" s="12">
        <f>SUMIFS('State Generation Costs Calcs'!M105:M155,'State Generation Costs Calcs'!$A$105:$A$155,About!$B$2)*About!$A$59</f>
        <v>47.028351141288212</v>
      </c>
      <c r="N2" s="12">
        <f>SUMIFS('State Generation Costs Calcs'!N105:N155,'State Generation Costs Calcs'!$A$105:$A$155,About!$B$2)*About!$A$59</f>
        <v>46.340490846746576</v>
      </c>
      <c r="O2" s="12">
        <f>SUMIFS('State Generation Costs Calcs'!O105:O155,'State Generation Costs Calcs'!$A$105:$A$155,About!$B$2)*About!$A$59</f>
        <v>45.977924226952496</v>
      </c>
      <c r="P2" s="12">
        <f>SUMIFS('State Generation Costs Calcs'!P105:P155,'State Generation Costs Calcs'!$A$105:$A$155,About!$B$2)*About!$A$59</f>
        <v>45.887719358992975</v>
      </c>
      <c r="Q2" s="12">
        <f>SUMIFS('State Generation Costs Calcs'!Q105:Q155,'State Generation Costs Calcs'!$A$105:$A$155,About!$B$2)*About!$A$59</f>
        <v>45.473069163725157</v>
      </c>
      <c r="R2" s="12">
        <f>SUMIFS('State Generation Costs Calcs'!R105:R155,'State Generation Costs Calcs'!$A$105:$A$155,About!$B$2)*About!$A$59</f>
        <v>44.970290999649364</v>
      </c>
      <c r="S2" s="12">
        <f>SUMIFS('State Generation Costs Calcs'!S105:S155,'State Generation Costs Calcs'!$A$105:$A$155,About!$B$2)*About!$A$59</f>
        <v>44.612857747437026</v>
      </c>
      <c r="T2" s="12">
        <f>SUMIFS('State Generation Costs Calcs'!T105:T155,'State Generation Costs Calcs'!$A$105:$A$155,About!$B$2)*About!$A$59</f>
        <v>44.464980271031465</v>
      </c>
      <c r="U2" s="12">
        <f>SUMIFS('State Generation Costs Calcs'!U105:U155,'State Generation Costs Calcs'!$A$105:$A$155,About!$B$2)*About!$A$59</f>
        <v>44.342419507094668</v>
      </c>
      <c r="V2" s="12">
        <f>SUMIFS('State Generation Costs Calcs'!V105:V155,'State Generation Costs Calcs'!$A$105:$A$155,About!$B$2)*About!$A$59</f>
        <v>43.874910555519243</v>
      </c>
      <c r="W2" s="12">
        <f>SUMIFS('State Generation Costs Calcs'!W105:W155,'State Generation Costs Calcs'!$A$105:$A$155,About!$B$2)*About!$A$59</f>
        <v>43.446344098740283</v>
      </c>
      <c r="X2" s="12">
        <f>SUMIFS('State Generation Costs Calcs'!X105:X155,'State Generation Costs Calcs'!$A$105:$A$155,About!$B$2)*About!$A$59</f>
        <v>43.203442219584694</v>
      </c>
      <c r="Y2" s="12">
        <f>SUMIFS('State Generation Costs Calcs'!Y105:Y155,'State Generation Costs Calcs'!$A$105:$A$155,About!$B$2)*About!$A$59</f>
        <v>42.930711838857356</v>
      </c>
      <c r="Z2" s="12">
        <f>SUMIFS('State Generation Costs Calcs'!Z105:Z155,'State Generation Costs Calcs'!$A$105:$A$155,About!$B$2)*About!$A$59</f>
        <v>42.771527632318389</v>
      </c>
      <c r="AA2" s="12">
        <f>SUMIFS('State Generation Costs Calcs'!AA105:AA155,'State Generation Costs Calcs'!$A$105:$A$155,About!$B$2)*About!$A$59</f>
        <v>42.65723160155639</v>
      </c>
      <c r="AB2" s="12">
        <f>SUMIFS('State Generation Costs Calcs'!AB105:AB155,'State Generation Costs Calcs'!$A$105:$A$155,About!$B$2)*About!$A$59</f>
        <v>42.484826145113864</v>
      </c>
      <c r="AC2" s="12">
        <f>SUMIFS('State Generation Costs Calcs'!AC105:AC155,'State Generation Costs Calcs'!$A$105:$A$155,About!$B$2)*About!$A$59</f>
        <v>42.489205533191836</v>
      </c>
      <c r="AD2" s="12">
        <f>SUMIFS('State Generation Costs Calcs'!AD105:AD155,'State Generation Costs Calcs'!$A$105:$A$155,About!$B$2)*About!$A$59</f>
        <v>42.531495618637777</v>
      </c>
      <c r="AE2" s="12">
        <f>SUMIFS('State Generation Costs Calcs'!AE105:AE155,'State Generation Costs Calcs'!$A$105:$A$155,About!$B$2)*About!$A$59</f>
        <v>42.481214012880145</v>
      </c>
      <c r="AF2" s="12">
        <f>SUMIFS('State Generation Costs Calcs'!AF105:AF155,'State Generation Costs Calcs'!$A$105:$A$155,About!$B$2)*About!$A$59</f>
        <v>42.457517481509612</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51.253025175981051</v>
      </c>
      <c r="C2" s="12">
        <f>SUMIFS('State Generation Costs Calcs'!C105:C155,'State Generation Costs Calcs'!$A$105:$A$155,About!$B$2)*About!$A$59</f>
        <v>50.25354758931919</v>
      </c>
      <c r="D2" s="12">
        <f>SUMIFS('State Generation Costs Calcs'!D105:D155,'State Generation Costs Calcs'!$A$105:$A$155,About!$B$2)*About!$A$59</f>
        <v>49.320043400777088</v>
      </c>
      <c r="E2" s="12">
        <f>SUMIFS('State Generation Costs Calcs'!E105:E155,'State Generation Costs Calcs'!$A$105:$A$155,About!$B$2)*About!$A$59</f>
        <v>48.552360616707148</v>
      </c>
      <c r="F2" s="12">
        <f>SUMIFS('State Generation Costs Calcs'!F105:F155,'State Generation Costs Calcs'!$A$105:$A$155,About!$B$2)*About!$A$59</f>
        <v>48.341665521982748</v>
      </c>
      <c r="G2" s="12">
        <f>SUMIFS('State Generation Costs Calcs'!G105:G155,'State Generation Costs Calcs'!$A$105:$A$155,About!$B$2)*About!$A$59</f>
        <v>48.408130399732713</v>
      </c>
      <c r="H2" s="12">
        <f>SUMIFS('State Generation Costs Calcs'!H105:H155,'State Generation Costs Calcs'!$A$105:$A$155,About!$B$2)*About!$A$59</f>
        <v>48.867706651468048</v>
      </c>
      <c r="I2" s="12">
        <f>SUMIFS('State Generation Costs Calcs'!I105:I155,'State Generation Costs Calcs'!$A$105:$A$155,About!$B$2)*About!$A$59</f>
        <v>49.283830343905734</v>
      </c>
      <c r="J2" s="12">
        <f>SUMIFS('State Generation Costs Calcs'!J105:J155,'State Generation Costs Calcs'!$A$105:$A$155,About!$B$2)*About!$A$59</f>
        <v>49.062815820908547</v>
      </c>
      <c r="K2" s="12">
        <f>SUMIFS('State Generation Costs Calcs'!K105:K155,'State Generation Costs Calcs'!$A$105:$A$155,About!$B$2)*About!$A$59</f>
        <v>48.418090727183937</v>
      </c>
      <c r="L2" s="12">
        <f>SUMIFS('State Generation Costs Calcs'!L105:L155,'State Generation Costs Calcs'!$A$105:$A$155,About!$B$2)*About!$A$59</f>
        <v>47.678029610390318</v>
      </c>
      <c r="M2" s="12">
        <f>SUMIFS('State Generation Costs Calcs'!M105:M155,'State Generation Costs Calcs'!$A$105:$A$155,About!$B$2)*About!$A$59</f>
        <v>47.028351141288212</v>
      </c>
      <c r="N2" s="12">
        <f>SUMIFS('State Generation Costs Calcs'!N105:N155,'State Generation Costs Calcs'!$A$105:$A$155,About!$B$2)*About!$A$59</f>
        <v>46.340490846746576</v>
      </c>
      <c r="O2" s="12">
        <f>SUMIFS('State Generation Costs Calcs'!O105:O155,'State Generation Costs Calcs'!$A$105:$A$155,About!$B$2)*About!$A$59</f>
        <v>45.977924226952496</v>
      </c>
      <c r="P2" s="12">
        <f>SUMIFS('State Generation Costs Calcs'!P105:P155,'State Generation Costs Calcs'!$A$105:$A$155,About!$B$2)*About!$A$59</f>
        <v>45.887719358992975</v>
      </c>
      <c r="Q2" s="12">
        <f>SUMIFS('State Generation Costs Calcs'!Q105:Q155,'State Generation Costs Calcs'!$A$105:$A$155,About!$B$2)*About!$A$59</f>
        <v>45.473069163725157</v>
      </c>
      <c r="R2" s="12">
        <f>SUMIFS('State Generation Costs Calcs'!R105:R155,'State Generation Costs Calcs'!$A$105:$A$155,About!$B$2)*About!$A$59</f>
        <v>44.970290999649364</v>
      </c>
      <c r="S2" s="12">
        <f>SUMIFS('State Generation Costs Calcs'!S105:S155,'State Generation Costs Calcs'!$A$105:$A$155,About!$B$2)*About!$A$59</f>
        <v>44.612857747437026</v>
      </c>
      <c r="T2" s="12">
        <f>SUMIFS('State Generation Costs Calcs'!T105:T155,'State Generation Costs Calcs'!$A$105:$A$155,About!$B$2)*About!$A$59</f>
        <v>44.464980271031465</v>
      </c>
      <c r="U2" s="12">
        <f>SUMIFS('State Generation Costs Calcs'!U105:U155,'State Generation Costs Calcs'!$A$105:$A$155,About!$B$2)*About!$A$59</f>
        <v>44.342419507094668</v>
      </c>
      <c r="V2" s="12">
        <f>SUMIFS('State Generation Costs Calcs'!V105:V155,'State Generation Costs Calcs'!$A$105:$A$155,About!$B$2)*About!$A$59</f>
        <v>43.874910555519243</v>
      </c>
      <c r="W2" s="12">
        <f>SUMIFS('State Generation Costs Calcs'!W105:W155,'State Generation Costs Calcs'!$A$105:$A$155,About!$B$2)*About!$A$59</f>
        <v>43.446344098740283</v>
      </c>
      <c r="X2" s="12">
        <f>SUMIFS('State Generation Costs Calcs'!X105:X155,'State Generation Costs Calcs'!$A$105:$A$155,About!$B$2)*About!$A$59</f>
        <v>43.203442219584694</v>
      </c>
      <c r="Y2" s="12">
        <f>SUMIFS('State Generation Costs Calcs'!Y105:Y155,'State Generation Costs Calcs'!$A$105:$A$155,About!$B$2)*About!$A$59</f>
        <v>42.930711838857356</v>
      </c>
      <c r="Z2" s="12">
        <f>SUMIFS('State Generation Costs Calcs'!Z105:Z155,'State Generation Costs Calcs'!$A$105:$A$155,About!$B$2)*About!$A$59</f>
        <v>42.771527632318389</v>
      </c>
      <c r="AA2" s="12">
        <f>SUMIFS('State Generation Costs Calcs'!AA105:AA155,'State Generation Costs Calcs'!$A$105:$A$155,About!$B$2)*About!$A$59</f>
        <v>42.65723160155639</v>
      </c>
      <c r="AB2" s="12">
        <f>SUMIFS('State Generation Costs Calcs'!AB105:AB155,'State Generation Costs Calcs'!$A$105:$A$155,About!$B$2)*About!$A$59</f>
        <v>42.484826145113864</v>
      </c>
      <c r="AC2" s="12">
        <f>SUMIFS('State Generation Costs Calcs'!AC105:AC155,'State Generation Costs Calcs'!$A$105:$A$155,About!$B$2)*About!$A$59</f>
        <v>42.489205533191836</v>
      </c>
      <c r="AD2" s="12">
        <f>SUMIFS('State Generation Costs Calcs'!AD105:AD155,'State Generation Costs Calcs'!$A$105:$A$155,About!$B$2)*About!$A$59</f>
        <v>42.531495618637777</v>
      </c>
      <c r="AE2" s="12">
        <f>SUMIFS('State Generation Costs Calcs'!AE105:AE155,'State Generation Costs Calcs'!$A$105:$A$155,About!$B$2)*About!$A$59</f>
        <v>42.481214012880145</v>
      </c>
      <c r="AF2" s="12">
        <f>SUMIFS('State Generation Costs Calcs'!AF105:AF155,'State Generation Costs Calcs'!$A$105:$A$155,About!$B$2)*About!$A$59</f>
        <v>42.457517481509612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2023-11-07T19:18:37Z</dcterms:modified>
</cp:coreProperties>
</file>