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DE\bldgs\SYDEC\"/>
    </mc:Choice>
  </mc:AlternateContent>
  <xr:revisionPtr revIDLastSave="0" documentId="8_{3578EDDE-240F-4F11-BAA2-8BF4C57FEA49}"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12"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<sst xmlns="http://schemas.openxmlformats.org/spreadsheetml/2006/main" count="51018" uniqueCount="1393">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</sst>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47</v>
      </c>
      <c r="C1" s="17">
        <v>45330</v>
      </c>
      <c r="D1" s="2"/>
      <c r="E1" s="2"/>
      <c r="F1" s="19" t="s">
        <v>145</v>
      </c>
      <c r="G1" s="19" t="s">
        <v>145</v>
      </c>
    </row>
    <row r="2" spans="1:7" ht="14.25" customHeight="1" x14ac:dyDescent="0.25">
      <c r="A2" s="1"/>
      <c r="B2" s="18" t="str">
        <f>LOOKUP(B1,F2:G51,G2:G51)</f>
        <v>DE</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b">
        <f>IF(A12=About!$B$1,SUM('BDESC-rural-residential'!$AF$8,'BDESC-urban-residential'!$AF$8,'BDESC-commercial'!$AF$8)='REEDS calc'!Q12,"NA")</f>
        <v>1</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DELAWARE</v>
      </c>
    </row>
    <row r="3" spans="1:7" x14ac:dyDescent="0.2">
      <c r="A3" s="18" t="s">
        <v>94</v>
      </c>
      <c r="B3" s="18">
        <v>0.59</v>
      </c>
      <c r="C3" s="18">
        <v>0.41</v>
      </c>
      <c r="F3" s="14" t="s">
        <v>12</v>
      </c>
      <c r="G3">
        <f>SUMIFS(B:B,A:A,G2)</f>
        <v>0.83299999999999996</v>
      </c>
    </row>
    <row r="4" spans="1:7" x14ac:dyDescent="0.2">
      <c r="A4" s="18" t="s">
        <v>95</v>
      </c>
      <c r="B4" s="18">
        <v>0.66</v>
      </c>
      <c r="C4" s="18">
        <v>0.33999999999999903</v>
      </c>
      <c r="F4" s="14" t="s">
        <v>13</v>
      </c>
      <c r="G4">
        <f>SUMIFS(C:C,A:A,G2)</f>
        <v>0.16700000000000001</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16.411592457078573</v>
      </c>
      <c r="C8" s="71">
        <f>INDEX('REEDS calc'!$C$64:$AG$113,MATCH(About!$B$2,'REEDS calc'!$B$64:$B$113,0),MATCH(C$1,'REEDS calc'!$C$63:$AG$63,0))*SUMIFS('res v com'!$E$3:$E$52,'res v com'!$B$3:$B$52,About!$B$2)*SUMIFS('Urban and Rural'!$C$2:$C$53,'Urban and Rural'!$A$2:$A$53,About!$B$1)</f>
        <v>16.411592457078573</v>
      </c>
      <c r="D8" s="71">
        <f>INDEX('REEDS calc'!$C$64:$AG$113,MATCH(About!$B$2,'REEDS calc'!$B$64:$B$113,0),MATCH(D$1,'REEDS calc'!$C$63:$AG$63,0))*SUMIFS('res v com'!$E$3:$E$52,'res v com'!$B$3:$B$52,About!$B$2)*SUMIFS('Urban and Rural'!$C$2:$C$53,'Urban and Rural'!$A$2:$A$53,About!$B$1)</f>
        <v>16.411592457078573</v>
      </c>
      <c r="E8" s="71">
        <f>INDEX('REEDS calc'!$C$64:$AG$113,MATCH(About!$B$2,'REEDS calc'!$B$64:$B$113,0),MATCH(E$1,'REEDS calc'!$C$63:$AG$63,0))*SUMIFS('res v com'!$E$3:$E$52,'res v com'!$B$3:$B$52,About!$B$2)*SUMIFS('Urban and Rural'!$C$2:$C$53,'Urban and Rural'!$A$2:$A$53,About!$B$1)</f>
        <v>19.675208279027501</v>
      </c>
      <c r="F8" s="71">
        <f>INDEX('REEDS calc'!$C$64:$AG$113,MATCH(About!$B$2,'REEDS calc'!$B$64:$B$113,0),MATCH(F$1,'REEDS calc'!$C$63:$AG$63,0))*SUMIFS('res v com'!$E$3:$E$52,'res v com'!$B$3:$B$52,About!$B$2)*SUMIFS('Urban and Rural'!$C$2:$C$53,'Urban and Rural'!$A$2:$A$53,About!$B$1)</f>
        <v>22.938824100976426</v>
      </c>
      <c r="G8" s="71">
        <f>INDEX('REEDS calc'!$C$64:$AG$113,MATCH(About!$B$2,'REEDS calc'!$B$64:$B$113,0),MATCH(G$1,'REEDS calc'!$C$63:$AG$63,0))*SUMIFS('res v com'!$E$3:$E$52,'res v com'!$B$3:$B$52,About!$B$2)*SUMIFS('Urban and Rural'!$C$2:$C$53,'Urban and Rural'!$A$2:$A$53,About!$B$1)</f>
        <v>27.310573088830676</v>
      </c>
      <c r="H8" s="71">
        <f>INDEX('REEDS calc'!$C$64:$AG$113,MATCH(About!$B$2,'REEDS calc'!$B$64:$B$113,0),MATCH(H$1,'REEDS calc'!$C$63:$AG$63,0))*SUMIFS('res v com'!$E$3:$E$52,'res v com'!$B$3:$B$52,About!$B$2)*SUMIFS('Urban and Rural'!$C$2:$C$53,'Urban and Rural'!$A$2:$A$53,About!$B$1)</f>
        <v>31.68232207668493</v>
      </c>
      <c r="I8" s="71">
        <f>INDEX('REEDS calc'!$C$64:$AG$113,MATCH(About!$B$2,'REEDS calc'!$B$64:$B$113,0),MATCH(I$1,'REEDS calc'!$C$63:$AG$63,0))*SUMIFS('res v com'!$E$3:$E$52,'res v com'!$B$3:$B$52,About!$B$2)*SUMIFS('Urban and Rural'!$C$2:$C$53,'Urban and Rural'!$A$2:$A$53,About!$B$1)</f>
        <v>37.275589164086689</v>
      </c>
      <c r="J8" s="71">
        <f>INDEX('REEDS calc'!$C$64:$AG$113,MATCH(About!$B$2,'REEDS calc'!$B$64:$B$113,0),MATCH(J$1,'REEDS calc'!$C$63:$AG$63,0))*SUMIFS('res v com'!$E$3:$E$52,'res v com'!$B$3:$B$52,About!$B$2)*SUMIFS('Urban and Rural'!$C$2:$C$53,'Urban and Rural'!$A$2:$A$53,About!$B$1)</f>
        <v>42.868856251488452</v>
      </c>
      <c r="K8" s="71">
        <f>INDEX('REEDS calc'!$C$64:$AG$113,MATCH(About!$B$2,'REEDS calc'!$B$64:$B$113,0),MATCH(K$1,'REEDS calc'!$C$63:$AG$63,0))*SUMIFS('res v com'!$E$3:$E$52,'res v com'!$B$3:$B$52,About!$B$2)*SUMIFS('Urban and Rural'!$C$2:$C$53,'Urban and Rural'!$A$2:$A$53,About!$B$1)</f>
        <v>47.690638223386522</v>
      </c>
      <c r="L8" s="71">
        <f>INDEX('REEDS calc'!$C$64:$AG$113,MATCH(About!$B$2,'REEDS calc'!$B$64:$B$113,0),MATCH(L$1,'REEDS calc'!$C$63:$AG$63,0))*SUMIFS('res v com'!$E$3:$E$52,'res v com'!$B$3:$B$52,About!$B$2)*SUMIFS('Urban and Rural'!$C$2:$C$53,'Urban and Rural'!$A$2:$A$53,About!$B$1)</f>
        <v>52.512420195284591</v>
      </c>
      <c r="M8" s="71">
        <f>INDEX('REEDS calc'!$C$64:$AG$113,MATCH(About!$B$2,'REEDS calc'!$B$64:$B$113,0),MATCH(M$1,'REEDS calc'!$C$63:$AG$63,0))*SUMIFS('res v com'!$E$3:$E$52,'res v com'!$B$3:$B$52,About!$B$2)*SUMIFS('Urban and Rural'!$C$2:$C$53,'Urban and Rural'!$A$2:$A$53,About!$B$1)</f>
        <v>56.228406834960701</v>
      </c>
      <c r="N8" s="71">
        <f>INDEX('REEDS calc'!$C$64:$AG$113,MATCH(About!$B$2,'REEDS calc'!$B$64:$B$113,0),MATCH(N$1,'REEDS calc'!$C$63:$AG$63,0))*SUMIFS('res v com'!$E$3:$E$52,'res v com'!$B$3:$B$52,About!$B$2)*SUMIFS('Urban and Rural'!$C$2:$C$53,'Urban and Rural'!$A$2:$A$53,About!$B$1)</f>
        <v>59.944393474636826</v>
      </c>
      <c r="O8" s="71">
        <f>INDEX('REEDS calc'!$C$64:$AG$113,MATCH(About!$B$2,'REEDS calc'!$B$64:$B$113,0),MATCH(O$1,'REEDS calc'!$C$63:$AG$63,0))*SUMIFS('res v com'!$E$3:$E$52,'res v com'!$B$3:$B$52,About!$B$2)*SUMIFS('Urban and Rural'!$C$2:$C$53,'Urban and Rural'!$A$2:$A$53,About!$B$1)</f>
        <v>61.712380197666107</v>
      </c>
      <c r="P8" s="71">
        <f>INDEX('REEDS calc'!$C$64:$AG$113,MATCH(About!$B$2,'REEDS calc'!$B$64:$B$113,0),MATCH(P$1,'REEDS calc'!$C$63:$AG$63,0))*SUMIFS('res v com'!$E$3:$E$52,'res v com'!$B$3:$B$52,About!$B$2)*SUMIFS('Urban and Rural'!$C$2:$C$53,'Urban and Rural'!$A$2:$A$53,About!$B$1)</f>
        <v>63.48036692069541</v>
      </c>
      <c r="Q8" s="71">
        <f>INDEX('REEDS calc'!$C$64:$AG$113,MATCH(About!$B$2,'REEDS calc'!$B$64:$B$113,0),MATCH(Q$1,'REEDS calc'!$C$63:$AG$63,0))*SUMIFS('res v com'!$E$3:$E$52,'res v com'!$B$3:$B$52,About!$B$2)*SUMIFS('Urban and Rural'!$C$2:$C$53,'Urban and Rural'!$A$2:$A$53,About!$B$1)</f>
        <v>63.782531924267687</v>
      </c>
      <c r="R8" s="71">
        <f>INDEX('REEDS calc'!$C$64:$AG$113,MATCH(About!$B$2,'REEDS calc'!$B$64:$B$113,0),MATCH(R$1,'REEDS calc'!$C$63:$AG$63,0))*SUMIFS('res v com'!$E$3:$E$52,'res v com'!$B$3:$B$52,About!$B$2)*SUMIFS('Urban and Rural'!$C$2:$C$53,'Urban and Rural'!$A$2:$A$53,About!$B$1)</f>
        <v>64.084696927839957</v>
      </c>
      <c r="S8" s="71">
        <f>INDEX('REEDS calc'!$C$64:$AG$113,MATCH(About!$B$2,'REEDS calc'!$B$64:$B$113,0),MATCH(S$1,'REEDS calc'!$C$63:$AG$63,0))*SUMIFS('res v com'!$E$3:$E$52,'res v com'!$B$3:$B$52,About!$B$2)*SUMIFS('Urban and Rural'!$C$2:$C$53,'Urban and Rural'!$A$2:$A$53,About!$B$1)</f>
        <v>64.335429590378666</v>
      </c>
      <c r="T8" s="71">
        <f>INDEX('REEDS calc'!$C$64:$AG$113,MATCH(About!$B$2,'REEDS calc'!$B$64:$B$113,0),MATCH(T$1,'REEDS calc'!$C$63:$AG$63,0))*SUMIFS('res v com'!$E$3:$E$52,'res v com'!$B$3:$B$52,About!$B$2)*SUMIFS('Urban and Rural'!$C$2:$C$53,'Urban and Rural'!$A$2:$A$53,About!$B$1)</f>
        <v>64.586162252917376</v>
      </c>
      <c r="U8" s="71">
        <f>INDEX('REEDS calc'!$C$64:$AG$113,MATCH(About!$B$2,'REEDS calc'!$B$64:$B$113,0),MATCH(U$1,'REEDS calc'!$C$63:$AG$63,0))*SUMIFS('res v com'!$E$3:$E$52,'res v com'!$B$3:$B$52,About!$B$2)*SUMIFS('Urban and Rural'!$C$2:$C$53,'Urban and Rural'!$A$2:$A$53,About!$B$1)</f>
        <v>64.836894915456071</v>
      </c>
      <c r="V8" s="71">
        <f>INDEX('REEDS calc'!$C$64:$AG$113,MATCH(About!$B$2,'REEDS calc'!$B$64:$B$113,0),MATCH(V$1,'REEDS calc'!$C$63:$AG$63,0))*SUMIFS('res v com'!$E$3:$E$52,'res v com'!$B$3:$B$52,About!$B$2)*SUMIFS('Urban and Rural'!$C$2:$C$53,'Urban and Rural'!$A$2:$A$53,About!$B$1)</f>
        <v>65.087627577994766</v>
      </c>
      <c r="W8" s="71">
        <f>INDEX('REEDS calc'!$C$64:$AG$113,MATCH(About!$B$2,'REEDS calc'!$B$64:$B$113,0),MATCH(W$1,'REEDS calc'!$C$63:$AG$63,0))*SUMIFS('res v com'!$E$3:$E$52,'res v com'!$B$3:$B$52,About!$B$2)*SUMIFS('Urban and Rural'!$C$2:$C$53,'Urban and Rural'!$A$2:$A$53,About!$B$1)</f>
        <v>65.826967480352479</v>
      </c>
      <c r="X8" s="71">
        <f>INDEX('REEDS calc'!$C$64:$AG$113,MATCH(About!$B$2,'REEDS calc'!$B$64:$B$113,0),MATCH(X$1,'REEDS calc'!$C$63:$AG$63,0))*SUMIFS('res v com'!$E$3:$E$52,'res v com'!$B$3:$B$52,About!$B$2)*SUMIFS('Urban and Rural'!$C$2:$C$53,'Urban and Rural'!$A$2:$A$53,About!$B$1)</f>
        <v>66.566307382710178</v>
      </c>
      <c r="Y8" s="71">
        <f>INDEX('REEDS calc'!$C$64:$AG$113,MATCH(About!$B$2,'REEDS calc'!$B$64:$B$113,0),MATCH(Y$1,'REEDS calc'!$C$63:$AG$63,0))*SUMIFS('res v com'!$E$3:$E$52,'res v com'!$B$3:$B$52,About!$B$2)*SUMIFS('Urban and Rural'!$C$2:$C$53,'Urban and Rural'!$A$2:$A$53,About!$B$1)</f>
        <v>67.498518563943804</v>
      </c>
      <c r="Z8" s="71">
        <f>INDEX('REEDS calc'!$C$64:$AG$113,MATCH(About!$B$2,'REEDS calc'!$B$64:$B$113,0),MATCH(Z$1,'REEDS calc'!$C$63:$AG$63,0))*SUMIFS('res v com'!$E$3:$E$52,'res v com'!$B$3:$B$52,About!$B$2)*SUMIFS('Urban and Rural'!$C$2:$C$53,'Urban and Rural'!$A$2:$A$53,About!$B$1)</f>
        <v>68.43072974517743</v>
      </c>
      <c r="AA8" s="71">
        <f>INDEX('REEDS calc'!$C$64:$AG$113,MATCH(About!$B$2,'REEDS calc'!$B$64:$B$113,0),MATCH(AA$1,'REEDS calc'!$C$63:$AG$63,0))*SUMIFS('res v com'!$E$3:$E$52,'res v com'!$B$3:$B$52,About!$B$2)*SUMIFS('Urban and Rural'!$C$2:$C$53,'Urban and Rural'!$A$2:$A$53,About!$B$1)</f>
        <v>68.752181876637309</v>
      </c>
      <c r="AB8" s="71">
        <f>INDEX('REEDS calc'!$C$64:$AG$113,MATCH(About!$B$2,'REEDS calc'!$B$64:$B$113,0),MATCH(AB$1,'REEDS calc'!$C$63:$AG$63,0))*SUMIFS('res v com'!$E$3:$E$52,'res v com'!$B$3:$B$52,About!$B$2)*SUMIFS('Urban and Rural'!$C$2:$C$53,'Urban and Rural'!$A$2:$A$53,About!$B$1)</f>
        <v>69.073634008097173</v>
      </c>
      <c r="AC8" s="71">
        <f>INDEX('REEDS calc'!$C$64:$AG$113,MATCH(About!$B$2,'REEDS calc'!$B$64:$B$113,0),MATCH(AC$1,'REEDS calc'!$C$63:$AG$63,0))*SUMIFS('res v com'!$E$3:$E$52,'res v com'!$B$3:$B$52,About!$B$2)*SUMIFS('Urban and Rural'!$C$2:$C$53,'Urban and Rural'!$A$2:$A$53,About!$B$1)</f>
        <v>69.909409549892843</v>
      </c>
      <c r="AD8" s="71">
        <f>INDEX('REEDS calc'!$C$64:$AG$113,MATCH(About!$B$2,'REEDS calc'!$B$64:$B$113,0),MATCH(AD$1,'REEDS calc'!$C$63:$AG$63,0))*SUMIFS('res v com'!$E$3:$E$52,'res v com'!$B$3:$B$52,About!$B$2)*SUMIFS('Urban and Rural'!$C$2:$C$53,'Urban and Rural'!$A$2:$A$53,About!$B$1)</f>
        <v>70.745185091688512</v>
      </c>
      <c r="AE8" s="71">
        <f>INDEX('REEDS calc'!$C$64:$AG$113,MATCH(About!$B$2,'REEDS calc'!$B$64:$B$113,0),MATCH(AE$1,'REEDS calc'!$C$63:$AG$63,0))*SUMIFS('res v com'!$E$3:$E$52,'res v com'!$B$3:$B$52,About!$B$2)*SUMIFS('Urban and Rural'!$C$2:$C$53,'Urban and Rural'!$A$2:$A$53,About!$B$1)</f>
        <v>71.915270850202432</v>
      </c>
      <c r="AF8" s="71">
        <f>INDEX('REEDS calc'!$C$64:$AG$113,MATCH(About!$B$2,'REEDS calc'!$B$64:$B$113,0),MATCH(AF$1,'REEDS calc'!$C$63:$AG$63,0))*SUMIFS('res v com'!$E$3:$E$52,'res v com'!$B$3:$B$52,About!$B$2)*SUMIFS('Urban and Rural'!$C$2:$C$53,'Urban and Rural'!$A$2:$A$53,About!$B$1)</f>
        <v>73.085356608716367</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81.861416267942815</v>
      </c>
      <c r="C8" s="71">
        <f>INDEX('REEDS calc'!$C$64:$AG$113,MATCH(About!$B$2,'REEDS calc'!$B$64:$B$113,0),MATCH(C$1,'REEDS calc'!$C$63:$AG$63,0))*SUMIFS('res v com'!$E$3:$E$52,'res v com'!$B$3:$B$52,About!$B$2)*SUMIFS('Urban and Rural'!$B$2:$B$53,'Urban and Rural'!$A$2:$A$53,About!$B$1)</f>
        <v>81.861416267942815</v>
      </c>
      <c r="D8" s="71">
        <f>INDEX('REEDS calc'!$C$64:$AG$113,MATCH(About!$B$2,'REEDS calc'!$B$64:$B$113,0),MATCH(D$1,'REEDS calc'!$C$63:$AG$63,0))*SUMIFS('res v com'!$E$3:$E$52,'res v com'!$B$3:$B$52,About!$B$2)*SUMIFS('Urban and Rural'!$B$2:$B$53,'Urban and Rural'!$A$2:$A$53,About!$B$1)</f>
        <v>81.861416267942815</v>
      </c>
      <c r="E8" s="71">
        <f>INDEX('REEDS calc'!$C$64:$AG$113,MATCH(About!$B$2,'REEDS calc'!$B$64:$B$113,0),MATCH(E$1,'REEDS calc'!$C$63:$AG$63,0))*SUMIFS('res v com'!$E$3:$E$52,'res v com'!$B$3:$B$52,About!$B$2)*SUMIFS('Urban and Rural'!$B$2:$B$53,'Urban and Rural'!$A$2:$A$53,About!$B$1)</f>
        <v>98.14041015826291</v>
      </c>
      <c r="F8" s="71">
        <f>INDEX('REEDS calc'!$C$64:$AG$113,MATCH(About!$B$2,'REEDS calc'!$B$64:$B$113,0),MATCH(F$1,'REEDS calc'!$C$63:$AG$63,0))*SUMIFS('res v com'!$E$3:$E$52,'res v com'!$B$3:$B$52,About!$B$2)*SUMIFS('Urban and Rural'!$B$2:$B$53,'Urban and Rural'!$A$2:$A$53,About!$B$1)</f>
        <v>114.419404048583</v>
      </c>
      <c r="G8" s="71">
        <f>INDEX('REEDS calc'!$C$64:$AG$113,MATCH(About!$B$2,'REEDS calc'!$B$64:$B$113,0),MATCH(G$1,'REEDS calc'!$C$63:$AG$63,0))*SUMIFS('res v com'!$E$3:$E$52,'res v com'!$B$3:$B$52,About!$B$2)*SUMIFS('Urban and Rural'!$B$2:$B$53,'Urban and Rural'!$A$2:$A$53,About!$B$1)</f>
        <v>136.2257927125506</v>
      </c>
      <c r="H8" s="71">
        <f>INDEX('REEDS calc'!$C$64:$AG$113,MATCH(About!$B$2,'REEDS calc'!$B$64:$B$113,0),MATCH(H$1,'REEDS calc'!$C$63:$AG$63,0))*SUMIFS('res v com'!$E$3:$E$52,'res v com'!$B$3:$B$52,About!$B$2)*SUMIFS('Urban and Rural'!$B$2:$B$53,'Urban and Rural'!$A$2:$A$53,About!$B$1)</f>
        <v>158.03218137651822</v>
      </c>
      <c r="I8" s="71">
        <f>INDEX('REEDS calc'!$C$64:$AG$113,MATCH(About!$B$2,'REEDS calc'!$B$64:$B$113,0),MATCH(I$1,'REEDS calc'!$C$63:$AG$63,0))*SUMIFS('res v com'!$E$3:$E$52,'res v com'!$B$3:$B$52,About!$B$2)*SUMIFS('Urban and Rural'!$B$2:$B$53,'Urban and Rural'!$A$2:$A$53,About!$B$1)</f>
        <v>185.93153157894736</v>
      </c>
      <c r="J8" s="71">
        <f>INDEX('REEDS calc'!$C$64:$AG$113,MATCH(About!$B$2,'REEDS calc'!$B$64:$B$113,0),MATCH(J$1,'REEDS calc'!$C$63:$AG$63,0))*SUMIFS('res v com'!$E$3:$E$52,'res v com'!$B$3:$B$52,About!$B$2)*SUMIFS('Urban and Rural'!$B$2:$B$53,'Urban and Rural'!$A$2:$A$53,About!$B$1)</f>
        <v>213.83088178137649</v>
      </c>
      <c r="K8" s="71">
        <f>INDEX('REEDS calc'!$C$64:$AG$113,MATCH(About!$B$2,'REEDS calc'!$B$64:$B$113,0),MATCH(K$1,'REEDS calc'!$C$63:$AG$63,0))*SUMIFS('res v com'!$E$3:$E$52,'res v com'!$B$3:$B$52,About!$B$2)*SUMIFS('Urban and Rural'!$B$2:$B$53,'Urban and Rural'!$A$2:$A$53,About!$B$1)</f>
        <v>237.88204574898782</v>
      </c>
      <c r="L8" s="71">
        <f>INDEX('REEDS calc'!$C$64:$AG$113,MATCH(About!$B$2,'REEDS calc'!$B$64:$B$113,0),MATCH(L$1,'REEDS calc'!$C$63:$AG$63,0))*SUMIFS('res v com'!$E$3:$E$52,'res v com'!$B$3:$B$52,About!$B$2)*SUMIFS('Urban and Rural'!$B$2:$B$53,'Urban and Rural'!$A$2:$A$53,About!$B$1)</f>
        <v>261.93320971659915</v>
      </c>
      <c r="M8" s="71">
        <f>INDEX('REEDS calc'!$C$64:$AG$113,MATCH(About!$B$2,'REEDS calc'!$B$64:$B$113,0),MATCH(M$1,'REEDS calc'!$C$63:$AG$63,0))*SUMIFS('res v com'!$E$3:$E$52,'res v com'!$B$3:$B$52,About!$B$2)*SUMIFS('Urban and Rural'!$B$2:$B$53,'Urban and Rural'!$A$2:$A$53,About!$B$1)</f>
        <v>280.46864008097162</v>
      </c>
      <c r="N8" s="71">
        <f>INDEX('REEDS calc'!$C$64:$AG$113,MATCH(About!$B$2,'REEDS calc'!$B$64:$B$113,0),MATCH(N$1,'REEDS calc'!$C$63:$AG$63,0))*SUMIFS('res v com'!$E$3:$E$52,'res v com'!$B$3:$B$52,About!$B$2)*SUMIFS('Urban and Rural'!$B$2:$B$53,'Urban and Rural'!$A$2:$A$53,About!$B$1)</f>
        <v>299.0040704453441</v>
      </c>
      <c r="O8" s="71">
        <f>INDEX('REEDS calc'!$C$64:$AG$113,MATCH(About!$B$2,'REEDS calc'!$B$64:$B$113,0),MATCH(O$1,'REEDS calc'!$C$63:$AG$63,0))*SUMIFS('res v com'!$E$3:$E$52,'res v com'!$B$3:$B$52,About!$B$2)*SUMIFS('Urban and Rural'!$B$2:$B$53,'Urban and Rural'!$A$2:$A$53,About!$B$1)</f>
        <v>307.8228305668016</v>
      </c>
      <c r="P8" s="71">
        <f>INDEX('REEDS calc'!$C$64:$AG$113,MATCH(About!$B$2,'REEDS calc'!$B$64:$B$113,0),MATCH(P$1,'REEDS calc'!$C$63:$AG$63,0))*SUMIFS('res v com'!$E$3:$E$52,'res v com'!$B$3:$B$52,About!$B$2)*SUMIFS('Urban and Rural'!$B$2:$B$53,'Urban and Rural'!$A$2:$A$53,About!$B$1)</f>
        <v>316.6415906882591</v>
      </c>
      <c r="Q8" s="71">
        <f>INDEX('REEDS calc'!$C$64:$AG$113,MATCH(About!$B$2,'REEDS calc'!$B$64:$B$113,0),MATCH(Q$1,'REEDS calc'!$C$63:$AG$63,0))*SUMIFS('res v com'!$E$3:$E$52,'res v com'!$B$3:$B$52,About!$B$2)*SUMIFS('Urban and Rural'!$B$2:$B$53,'Urban and Rural'!$A$2:$A$53,About!$B$1)</f>
        <v>318.14879696356275</v>
      </c>
      <c r="R8" s="71">
        <f>INDEX('REEDS calc'!$C$64:$AG$113,MATCH(About!$B$2,'REEDS calc'!$B$64:$B$113,0),MATCH(R$1,'REEDS calc'!$C$63:$AG$63,0))*SUMIFS('res v com'!$E$3:$E$52,'res v com'!$B$3:$B$52,About!$B$2)*SUMIFS('Urban and Rural'!$B$2:$B$53,'Urban and Rural'!$A$2:$A$53,About!$B$1)</f>
        <v>319.65600323886639</v>
      </c>
      <c r="S8" s="71">
        <f>INDEX('REEDS calc'!$C$64:$AG$113,MATCH(About!$B$2,'REEDS calc'!$B$64:$B$113,0),MATCH(S$1,'REEDS calc'!$C$63:$AG$63,0))*SUMIFS('res v com'!$E$3:$E$52,'res v com'!$B$3:$B$52,About!$B$2)*SUMIFS('Urban and Rural'!$B$2:$B$53,'Urban and Rural'!$A$2:$A$53,About!$B$1)</f>
        <v>320.9066637651822</v>
      </c>
      <c r="T8" s="71">
        <f>INDEX('REEDS calc'!$C$64:$AG$113,MATCH(About!$B$2,'REEDS calc'!$B$64:$B$113,0),MATCH(T$1,'REEDS calc'!$C$63:$AG$63,0))*SUMIFS('res v com'!$E$3:$E$52,'res v com'!$B$3:$B$52,About!$B$2)*SUMIFS('Urban and Rural'!$B$2:$B$53,'Urban and Rural'!$A$2:$A$53,About!$B$1)</f>
        <v>322.15732429149796</v>
      </c>
      <c r="U8" s="71">
        <f>INDEX('REEDS calc'!$C$64:$AG$113,MATCH(About!$B$2,'REEDS calc'!$B$64:$B$113,0),MATCH(U$1,'REEDS calc'!$C$63:$AG$63,0))*SUMIFS('res v com'!$E$3:$E$52,'res v com'!$B$3:$B$52,About!$B$2)*SUMIFS('Urban and Rural'!$B$2:$B$53,'Urban and Rural'!$A$2:$A$53,About!$B$1)</f>
        <v>323.40798481781377</v>
      </c>
      <c r="V8" s="71">
        <f>INDEX('REEDS calc'!$C$64:$AG$113,MATCH(About!$B$2,'REEDS calc'!$B$64:$B$113,0),MATCH(V$1,'REEDS calc'!$C$63:$AG$63,0))*SUMIFS('res v com'!$E$3:$E$52,'res v com'!$B$3:$B$52,About!$B$2)*SUMIFS('Urban and Rural'!$B$2:$B$53,'Urban and Rural'!$A$2:$A$53,About!$B$1)</f>
        <v>324.65864534412952</v>
      </c>
      <c r="W8" s="71">
        <f>INDEX('REEDS calc'!$C$64:$AG$113,MATCH(About!$B$2,'REEDS calc'!$B$64:$B$113,0),MATCH(W$1,'REEDS calc'!$C$63:$AG$63,0))*SUMIFS('res v com'!$E$3:$E$52,'res v com'!$B$3:$B$52,About!$B$2)*SUMIFS('Urban and Rural'!$B$2:$B$53,'Urban and Rural'!$A$2:$A$53,About!$B$1)</f>
        <v>328.34649048582997</v>
      </c>
      <c r="X8" s="71">
        <f>INDEX('REEDS calc'!$C$64:$AG$113,MATCH(About!$B$2,'REEDS calc'!$B$64:$B$113,0),MATCH(X$1,'REEDS calc'!$C$63:$AG$63,0))*SUMIFS('res v com'!$E$3:$E$52,'res v com'!$B$3:$B$52,About!$B$2)*SUMIFS('Urban and Rural'!$B$2:$B$53,'Urban and Rural'!$A$2:$A$53,About!$B$1)</f>
        <v>332.03433562753037</v>
      </c>
      <c r="Y8" s="71">
        <f>INDEX('REEDS calc'!$C$64:$AG$113,MATCH(About!$B$2,'REEDS calc'!$B$64:$B$113,0),MATCH(Y$1,'REEDS calc'!$C$63:$AG$63,0))*SUMIFS('res v com'!$E$3:$E$52,'res v com'!$B$3:$B$52,About!$B$2)*SUMIFS('Urban and Rural'!$B$2:$B$53,'Urban and Rural'!$A$2:$A$53,About!$B$1)</f>
        <v>336.68422732793522</v>
      </c>
      <c r="Z8" s="71">
        <f>INDEX('REEDS calc'!$C$64:$AG$113,MATCH(About!$B$2,'REEDS calc'!$B$64:$B$113,0),MATCH(Z$1,'REEDS calc'!$C$63:$AG$63,0))*SUMIFS('res v com'!$E$3:$E$52,'res v com'!$B$3:$B$52,About!$B$2)*SUMIFS('Urban and Rural'!$B$2:$B$53,'Urban and Rural'!$A$2:$A$53,About!$B$1)</f>
        <v>341.33411902834007</v>
      </c>
      <c r="AA8" s="71">
        <f>INDEX('REEDS calc'!$C$64:$AG$113,MATCH(About!$B$2,'REEDS calc'!$B$64:$B$113,0),MATCH(AA$1,'REEDS calc'!$C$63:$AG$63,0))*SUMIFS('res v com'!$E$3:$E$52,'res v com'!$B$3:$B$52,About!$B$2)*SUMIFS('Urban and Rural'!$B$2:$B$53,'Urban and Rural'!$A$2:$A$53,About!$B$1)</f>
        <v>342.93752995951417</v>
      </c>
      <c r="AB8" s="71">
        <f>INDEX('REEDS calc'!$C$64:$AG$113,MATCH(About!$B$2,'REEDS calc'!$B$64:$B$113,0),MATCH(AB$1,'REEDS calc'!$C$63:$AG$63,0))*SUMIFS('res v com'!$E$3:$E$52,'res v com'!$B$3:$B$52,About!$B$2)*SUMIFS('Urban and Rural'!$B$2:$B$53,'Urban and Rural'!$A$2:$A$53,About!$B$1)</f>
        <v>344.54094089068826</v>
      </c>
      <c r="AC8" s="71">
        <f>INDEX('REEDS calc'!$C$64:$AG$113,MATCH(About!$B$2,'REEDS calc'!$B$64:$B$113,0),MATCH(AC$1,'REEDS calc'!$C$63:$AG$63,0))*SUMIFS('res v com'!$E$3:$E$52,'res v com'!$B$3:$B$52,About!$B$2)*SUMIFS('Urban and Rural'!$B$2:$B$53,'Urban and Rural'!$A$2:$A$53,About!$B$1)</f>
        <v>348.70980931174091</v>
      </c>
      <c r="AD8" s="71">
        <f>INDEX('REEDS calc'!$C$64:$AG$113,MATCH(About!$B$2,'REEDS calc'!$B$64:$B$113,0),MATCH(AD$1,'REEDS calc'!$C$63:$AG$63,0))*SUMIFS('res v com'!$E$3:$E$52,'res v com'!$B$3:$B$52,About!$B$2)*SUMIFS('Urban and Rural'!$B$2:$B$53,'Urban and Rural'!$A$2:$A$53,About!$B$1)</f>
        <v>352.87867773279351</v>
      </c>
      <c r="AE8" s="71">
        <f>INDEX('REEDS calc'!$C$64:$AG$113,MATCH(About!$B$2,'REEDS calc'!$B$64:$B$113,0),MATCH(AE$1,'REEDS calc'!$C$63:$AG$63,0))*SUMIFS('res v com'!$E$3:$E$52,'res v com'!$B$3:$B$52,About!$B$2)*SUMIFS('Urban and Rural'!$B$2:$B$53,'Urban and Rural'!$A$2:$A$53,About!$B$1)</f>
        <v>358.71509352226718</v>
      </c>
      <c r="AF8" s="71">
        <f>INDEX('REEDS calc'!$C$64:$AG$113,MATCH(About!$B$2,'REEDS calc'!$B$64:$B$113,0),MATCH(AF$1,'REEDS calc'!$C$63:$AG$63,0))*SUMIFS('res v com'!$E$3:$E$52,'res v com'!$B$3:$B$52,About!$B$2)*SUMIFS('Urban and Rural'!$B$2:$B$53,'Urban and Rural'!$A$2:$A$53,About!$B$1)</f>
        <v>364.55150931174086</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29.363354911342608</v>
      </c>
      <c r="C8" s="71">
        <f>INDEX('REEDS calc'!$C$64:$AG$113,MATCH(About!$B$2,'REEDS calc'!$B$64:$B$113,0),MATCH(C$1,'REEDS calc'!$C$63:$AG$63,0))*SUMIFS('res v com'!$F$3:$F$52,'res v com'!$B$3:$B$52,About!$B$2)</f>
        <v>29.363354911342608</v>
      </c>
      <c r="D8" s="71">
        <f>INDEX('REEDS calc'!$C$64:$AG$113,MATCH(About!$B$2,'REEDS calc'!$B$64:$B$113,0),MATCH(D$1,'REEDS calc'!$C$63:$AG$63,0))*SUMIFS('res v com'!$F$3:$F$52,'res v com'!$B$3:$B$52,About!$B$2)</f>
        <v>29.363354911342608</v>
      </c>
      <c r="E8" s="71">
        <f>INDEX('REEDS calc'!$C$64:$AG$113,MATCH(About!$B$2,'REEDS calc'!$B$64:$B$113,0),MATCH(E$1,'REEDS calc'!$C$63:$AG$63,0))*SUMIFS('res v com'!$F$3:$F$52,'res v com'!$B$3:$B$52,About!$B$2)</f>
        <v>35.202563380891597</v>
      </c>
      <c r="F8" s="71">
        <f>INDEX('REEDS calc'!$C$64:$AG$113,MATCH(About!$B$2,'REEDS calc'!$B$64:$B$113,0),MATCH(F$1,'REEDS calc'!$C$63:$AG$63,0))*SUMIFS('res v com'!$F$3:$F$52,'res v com'!$B$3:$B$52,About!$B$2)</f>
        <v>41.041771850440583</v>
      </c>
      <c r="G8" s="71">
        <f>INDEX('REEDS calc'!$C$64:$AG$113,MATCH(About!$B$2,'REEDS calc'!$B$64:$B$113,0),MATCH(G$1,'REEDS calc'!$C$63:$AG$63,0))*SUMIFS('res v com'!$F$3:$F$52,'res v com'!$B$3:$B$52,About!$B$2)</f>
        <v>48.863634198618719</v>
      </c>
      <c r="H8" s="71">
        <f>INDEX('REEDS calc'!$C$64:$AG$113,MATCH(About!$B$2,'REEDS calc'!$B$64:$B$113,0),MATCH(H$1,'REEDS calc'!$C$63:$AG$63,0))*SUMIFS('res v com'!$F$3:$F$52,'res v com'!$B$3:$B$52,About!$B$2)</f>
        <v>56.685496546796855</v>
      </c>
      <c r="I8" s="71">
        <f>INDEX('REEDS calc'!$C$64:$AG$113,MATCH(About!$B$2,'REEDS calc'!$B$64:$B$113,0),MATCH(I$1,'REEDS calc'!$C$63:$AG$63,0))*SUMIFS('res v com'!$F$3:$F$52,'res v com'!$B$3:$B$52,About!$B$2)</f>
        <v>66.692879256965938</v>
      </c>
      <c r="J8" s="71">
        <f>INDEX('REEDS calc'!$C$64:$AG$113,MATCH(About!$B$2,'REEDS calc'!$B$64:$B$113,0),MATCH(J$1,'REEDS calc'!$C$63:$AG$63,0))*SUMIFS('res v com'!$F$3:$F$52,'res v com'!$B$3:$B$52,About!$B$2)</f>
        <v>76.70026196713502</v>
      </c>
      <c r="K8" s="71">
        <f>INDEX('REEDS calc'!$C$64:$AG$113,MATCH(About!$B$2,'REEDS calc'!$B$64:$B$113,0),MATCH(K$1,'REEDS calc'!$C$63:$AG$63,0))*SUMIFS('res v com'!$F$3:$F$52,'res v com'!$B$3:$B$52,About!$B$2)</f>
        <v>85.327316027625614</v>
      </c>
      <c r="L8" s="71">
        <f>INDEX('REEDS calc'!$C$64:$AG$113,MATCH(About!$B$2,'REEDS calc'!$B$64:$B$113,0),MATCH(L$1,'REEDS calc'!$C$63:$AG$63,0))*SUMIFS('res v com'!$F$3:$F$52,'res v com'!$B$3:$B$52,About!$B$2)</f>
        <v>93.954370088116207</v>
      </c>
      <c r="M8" s="71">
        <f>INDEX('REEDS calc'!$C$64:$AG$113,MATCH(About!$B$2,'REEDS calc'!$B$64:$B$113,0),MATCH(M$1,'REEDS calc'!$C$63:$AG$63,0))*SUMIFS('res v com'!$F$3:$F$52,'res v com'!$B$3:$B$52,About!$B$2)</f>
        <v>100.60295308406762</v>
      </c>
      <c r="N8" s="71">
        <f>INDEX('REEDS calc'!$C$64:$AG$113,MATCH(About!$B$2,'REEDS calc'!$B$64:$B$113,0),MATCH(N$1,'REEDS calc'!$C$63:$AG$63,0))*SUMIFS('res v com'!$F$3:$F$52,'res v com'!$B$3:$B$52,About!$B$2)</f>
        <v>107.25153608001904</v>
      </c>
      <c r="O8" s="71">
        <f>INDEX('REEDS calc'!$C$64:$AG$113,MATCH(About!$B$2,'REEDS calc'!$B$64:$B$113,0),MATCH(O$1,'REEDS calc'!$C$63:$AG$63,0))*SUMIFS('res v com'!$F$3:$F$52,'res v com'!$B$3:$B$52,About!$B$2)</f>
        <v>110.41478923553225</v>
      </c>
      <c r="P8" s="71">
        <f>INDEX('REEDS calc'!$C$64:$AG$113,MATCH(About!$B$2,'REEDS calc'!$B$64:$B$113,0),MATCH(P$1,'REEDS calc'!$C$63:$AG$63,0))*SUMIFS('res v com'!$F$3:$F$52,'res v com'!$B$3:$B$52,About!$B$2)</f>
        <v>113.57804239104547</v>
      </c>
      <c r="Q8" s="71">
        <f>INDEX('REEDS calc'!$C$64:$AG$113,MATCH(About!$B$2,'REEDS calc'!$B$64:$B$113,0),MATCH(Q$1,'REEDS calc'!$C$63:$AG$63,0))*SUMIFS('res v com'!$F$3:$F$52,'res v com'!$B$3:$B$52,About!$B$2)</f>
        <v>114.11867111216955</v>
      </c>
      <c r="R8" s="71">
        <f>INDEX('REEDS calc'!$C$64:$AG$113,MATCH(About!$B$2,'REEDS calc'!$B$64:$B$113,0),MATCH(R$1,'REEDS calc'!$C$63:$AG$63,0))*SUMIFS('res v com'!$F$3:$F$52,'res v com'!$B$3:$B$52,About!$B$2)</f>
        <v>114.65929983329363</v>
      </c>
      <c r="S8" s="71">
        <f>INDEX('REEDS calc'!$C$64:$AG$113,MATCH(About!$B$2,'REEDS calc'!$B$64:$B$113,0),MATCH(S$1,'REEDS calc'!$C$63:$AG$63,0))*SUMIFS('res v com'!$F$3:$F$52,'res v com'!$B$3:$B$52,About!$B$2)</f>
        <v>115.10790664443915</v>
      </c>
      <c r="T8" s="71">
        <f>INDEX('REEDS calc'!$C$64:$AG$113,MATCH(About!$B$2,'REEDS calc'!$B$64:$B$113,0),MATCH(T$1,'REEDS calc'!$C$63:$AG$63,0))*SUMIFS('res v com'!$F$3:$F$52,'res v com'!$B$3:$B$52,About!$B$2)</f>
        <v>115.55651345558466</v>
      </c>
      <c r="U8" s="71">
        <f>INDEX('REEDS calc'!$C$64:$AG$113,MATCH(About!$B$2,'REEDS calc'!$B$64:$B$113,0),MATCH(U$1,'REEDS calc'!$C$63:$AG$63,0))*SUMIFS('res v com'!$F$3:$F$52,'res v com'!$B$3:$B$52,About!$B$2)</f>
        <v>116.00512026673016</v>
      </c>
      <c r="V8" s="71">
        <f>INDEX('REEDS calc'!$C$64:$AG$113,MATCH(About!$B$2,'REEDS calc'!$B$64:$B$113,0),MATCH(V$1,'REEDS calc'!$C$63:$AG$63,0))*SUMIFS('res v com'!$F$3:$F$52,'res v com'!$B$3:$B$52,About!$B$2)</f>
        <v>116.45372707787567</v>
      </c>
      <c r="W8" s="71">
        <f>INDEX('REEDS calc'!$C$64:$AG$113,MATCH(About!$B$2,'REEDS calc'!$B$64:$B$113,0),MATCH(W$1,'REEDS calc'!$C$63:$AG$63,0))*SUMIFS('res v com'!$F$3:$F$52,'res v com'!$B$3:$B$52,About!$B$2)</f>
        <v>117.77654203381758</v>
      </c>
      <c r="X8" s="71">
        <f>INDEX('REEDS calc'!$C$64:$AG$113,MATCH(About!$B$2,'REEDS calc'!$B$64:$B$113,0),MATCH(X$1,'REEDS calc'!$C$63:$AG$63,0))*SUMIFS('res v com'!$F$3:$F$52,'res v com'!$B$3:$B$52,About!$B$2)</f>
        <v>119.09935698975947</v>
      </c>
      <c r="Y8" s="71">
        <f>INDEX('REEDS calc'!$C$64:$AG$113,MATCH(About!$B$2,'REEDS calc'!$B$64:$B$113,0),MATCH(Y$1,'REEDS calc'!$C$63:$AG$63,0))*SUMIFS('res v com'!$F$3:$F$52,'res v com'!$B$3:$B$52,About!$B$2)</f>
        <v>120.76725410812098</v>
      </c>
      <c r="Z8" s="71">
        <f>INDEX('REEDS calc'!$C$64:$AG$113,MATCH(About!$B$2,'REEDS calc'!$B$64:$B$113,0),MATCH(Z$1,'REEDS calc'!$C$63:$AG$63,0))*SUMIFS('res v com'!$F$3:$F$52,'res v com'!$B$3:$B$52,About!$B$2)</f>
        <v>122.4351512264825</v>
      </c>
      <c r="AA8" s="71">
        <f>INDEX('REEDS calc'!$C$64:$AG$113,MATCH(About!$B$2,'REEDS calc'!$B$64:$B$113,0),MATCH(AA$1,'REEDS calc'!$C$63:$AG$63,0))*SUMIFS('res v com'!$F$3:$F$52,'res v com'!$B$3:$B$52,About!$B$2)</f>
        <v>123.01028816384854</v>
      </c>
      <c r="AB8" s="71">
        <f>INDEX('REEDS calc'!$C$64:$AG$113,MATCH(About!$B$2,'REEDS calc'!$B$64:$B$113,0),MATCH(AB$1,'REEDS calc'!$C$63:$AG$63,0))*SUMIFS('res v com'!$F$3:$F$52,'res v com'!$B$3:$B$52,About!$B$2)</f>
        <v>123.58542510121458</v>
      </c>
      <c r="AC8" s="71">
        <f>INDEX('REEDS calc'!$C$64:$AG$113,MATCH(About!$B$2,'REEDS calc'!$B$64:$B$113,0),MATCH(AC$1,'REEDS calc'!$C$63:$AG$63,0))*SUMIFS('res v com'!$F$3:$F$52,'res v com'!$B$3:$B$52,About!$B$2)</f>
        <v>125.08078113836628</v>
      </c>
      <c r="AD8" s="71">
        <f>INDEX('REEDS calc'!$C$64:$AG$113,MATCH(About!$B$2,'REEDS calc'!$B$64:$B$113,0),MATCH(AD$1,'REEDS calc'!$C$63:$AG$63,0))*SUMIFS('res v com'!$F$3:$F$52,'res v com'!$B$3:$B$52,About!$B$2)</f>
        <v>126.57613717551799</v>
      </c>
      <c r="AE8" s="71">
        <f>INDEX('REEDS calc'!$C$64:$AG$113,MATCH(About!$B$2,'REEDS calc'!$B$64:$B$113,0),MATCH(AE$1,'REEDS calc'!$C$63:$AG$63,0))*SUMIFS('res v com'!$F$3:$F$52,'res v com'!$B$3:$B$52,About!$B$2)</f>
        <v>128.66963562753034</v>
      </c>
      <c r="AF8" s="71">
        <f>INDEX('REEDS calc'!$C$64:$AG$113,MATCH(About!$B$2,'REEDS calc'!$B$64:$B$113,0),MATCH(AF$1,'REEDS calc'!$C$63:$AG$63,0))*SUMIFS('res v com'!$F$3:$F$52,'res v com'!$B$3:$B$52,About!$B$2)</f>
        <v>130.76313407954274</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81.861416267942815</v>
      </c>
      <c r="C8" s="24">
        <f>'BDESC-rural-residential'!B8</f>
        <v>16.411592457078573</v>
      </c>
      <c r="D8" s="24">
        <f>'BDESC-commercial'!B8</f>
        <v>29.363354911342608</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2024-02-08T19:16:57Z</dcterms:modified>
</cp:coreProperties>
</file>