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elec\PMCCS\"/>
    </mc:Choice>
  </mc:AlternateContent>
  <xr:revisionPtr revIDLastSave="0" documentId="13_ncr:1_{79B02247-25E1-438A-9442-F068D4981A2A}" xr6:coauthVersionLast="47" xr6:coauthVersionMax="47" xr10:uidLastSave="{00000000-0000-0000-0000-000000000000}"/>
  <bookViews>
    <workbookView xWindow="33405" yWindow="2595" windowWidth="21570" windowHeight="12345" tabRatio="750" activeTab="4" xr2:uid="{64B443A8-007C-42B1-80D5-84B0C57A7564}"/>
  </bookViews>
  <sheets>
    <sheet name="About" sheetId="5" r:id="rId1"/>
    <sheet name="Hydrogen Production" sheetId="14" r:id="rId2"/>
    <sheet name="Hydrogen Calculations" sheetId="9" r:id="rId3"/>
    <sheet name="Hydrogen Results" sheetId="12" r:id="rId4"/>
    <sheet name="H2 Results" sheetId="15" r:id="rId5"/>
    <sheet name="BPMCCS" sheetId="13" r:id="rId6"/>
    <sheet name="Calculations" sheetId="1" r:id="rId7"/>
    <sheet name="PMCCS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5" l="1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C77" i="12"/>
  <c r="AB36" i="9"/>
  <c r="Y36" i="9"/>
  <c r="W36" i="9"/>
  <c r="T36" i="9"/>
  <c r="Q36" i="9"/>
  <c r="O36" i="9"/>
  <c r="M36" i="9"/>
  <c r="L36" i="9"/>
  <c r="AC35" i="9"/>
  <c r="Z35" i="9"/>
  <c r="U35" i="9"/>
  <c r="R35" i="9"/>
  <c r="AC34" i="9"/>
  <c r="AA34" i="9"/>
  <c r="X34" i="9"/>
  <c r="U34" i="9"/>
  <c r="S34" i="9"/>
  <c r="P34" i="9"/>
  <c r="AA11" i="1"/>
  <c r="AA11" i="11" s="1"/>
  <c r="AF11" i="1"/>
  <c r="AF11" i="11" s="1"/>
  <c r="W42" i="9"/>
  <c r="X42" i="9"/>
  <c r="Q34" i="9" s="1"/>
  <c r="Y42" i="9"/>
  <c r="R34" i="9" s="1"/>
  <c r="Z42" i="9"/>
  <c r="AA42" i="9"/>
  <c r="AB42" i="9"/>
  <c r="AC42" i="9"/>
  <c r="V34" i="9" s="1"/>
  <c r="AD42" i="9"/>
  <c r="W34" i="9" s="1"/>
  <c r="AE42" i="9"/>
  <c r="AF42" i="9"/>
  <c r="Y34" i="9" s="1"/>
  <c r="AG42" i="9"/>
  <c r="Z34" i="9" s="1"/>
  <c r="AH42" i="9"/>
  <c r="AI42" i="9"/>
  <c r="AB34" i="9" s="1"/>
  <c r="AJ42" i="9"/>
  <c r="AK42" i="9"/>
  <c r="AD34" i="9" s="1"/>
  <c r="W43" i="9"/>
  <c r="P36" i="9" s="1"/>
  <c r="X43" i="9"/>
  <c r="Y43" i="9"/>
  <c r="R36" i="9" s="1"/>
  <c r="Z43" i="9"/>
  <c r="S36" i="9" s="1"/>
  <c r="AA43" i="9"/>
  <c r="AB43" i="9"/>
  <c r="U36" i="9" s="1"/>
  <c r="AC43" i="9"/>
  <c r="V36" i="9" s="1"/>
  <c r="AD43" i="9"/>
  <c r="AE43" i="9"/>
  <c r="X36" i="9" s="1"/>
  <c r="AF43" i="9"/>
  <c r="AG43" i="9"/>
  <c r="Z36" i="9" s="1"/>
  <c r="AH43" i="9"/>
  <c r="AA36" i="9" s="1"/>
  <c r="AI43" i="9"/>
  <c r="AJ43" i="9"/>
  <c r="AC36" i="9" s="1"/>
  <c r="AK43" i="9"/>
  <c r="AD36" i="9" s="1"/>
  <c r="W44" i="9"/>
  <c r="P35" i="9" s="1"/>
  <c r="X44" i="9"/>
  <c r="Q35" i="9" s="1"/>
  <c r="Y44" i="9"/>
  <c r="Z44" i="9"/>
  <c r="S35" i="9" s="1"/>
  <c r="AA44" i="9"/>
  <c r="T35" i="9" s="1"/>
  <c r="AB44" i="9"/>
  <c r="AC44" i="9"/>
  <c r="V35" i="9" s="1"/>
  <c r="AD44" i="9"/>
  <c r="W35" i="9" s="1"/>
  <c r="AE44" i="9"/>
  <c r="X35" i="9" s="1"/>
  <c r="AF44" i="9"/>
  <c r="Y35" i="9" s="1"/>
  <c r="AG44" i="9"/>
  <c r="AH44" i="9"/>
  <c r="AA35" i="9" s="1"/>
  <c r="AI44" i="9"/>
  <c r="AB35" i="9" s="1"/>
  <c r="AJ44" i="9"/>
  <c r="AK44" i="9"/>
  <c r="AD35" i="9" s="1"/>
  <c r="N11" i="1"/>
  <c r="L11" i="1"/>
  <c r="K11" i="1"/>
  <c r="K11" i="11" s="1"/>
  <c r="J11" i="1"/>
  <c r="I11" i="1"/>
  <c r="I11" i="11" s="1"/>
  <c r="H11" i="1"/>
  <c r="G11" i="1"/>
  <c r="G11" i="11" s="1"/>
  <c r="F11" i="1"/>
  <c r="F11" i="11" s="1"/>
  <c r="W11" i="1"/>
  <c r="W11" i="11" s="1"/>
  <c r="P11" i="1"/>
  <c r="P11" i="11" s="1"/>
  <c r="M11" i="1"/>
  <c r="M11" i="11" s="1"/>
  <c r="AC11" i="1"/>
  <c r="AC11" i="11" s="1"/>
  <c r="X11" i="1"/>
  <c r="X11" i="11" s="1"/>
  <c r="S11" i="1"/>
  <c r="S11" i="11" s="1"/>
  <c r="O11" i="1"/>
  <c r="O11" i="11" s="1"/>
  <c r="S42" i="9"/>
  <c r="L34" i="9" s="1"/>
  <c r="T42" i="9"/>
  <c r="M34" i="9" s="1"/>
  <c r="U42" i="9"/>
  <c r="N34" i="9" s="1"/>
  <c r="V42" i="9"/>
  <c r="O34" i="9" s="1"/>
  <c r="S43" i="9"/>
  <c r="T43" i="9"/>
  <c r="U43" i="9"/>
  <c r="N36" i="9" s="1"/>
  <c r="V43" i="9"/>
  <c r="S44" i="9"/>
  <c r="L35" i="9" s="1"/>
  <c r="T44" i="9"/>
  <c r="M35" i="9" s="1"/>
  <c r="U44" i="9"/>
  <c r="N35" i="9" s="1"/>
  <c r="V44" i="9"/>
  <c r="O35" i="9" s="1"/>
  <c r="R44" i="9"/>
  <c r="R47" i="9" s="1"/>
  <c r="R43" i="9"/>
  <c r="R48" i="9" s="1"/>
  <c r="R42" i="9"/>
  <c r="R46" i="9" s="1"/>
  <c r="O51" i="9"/>
  <c r="M51" i="9"/>
  <c r="O42" i="9"/>
  <c r="O46" i="9" s="1"/>
  <c r="N42" i="9"/>
  <c r="N46" i="9" s="1"/>
  <c r="N51" i="9" s="1"/>
  <c r="M42" i="9"/>
  <c r="M46" i="9" s="1"/>
  <c r="O41" i="9"/>
  <c r="O45" i="9" s="1"/>
  <c r="O50" i="9" s="1"/>
  <c r="N41" i="9"/>
  <c r="N45" i="9" s="1"/>
  <c r="N50" i="9" s="1"/>
  <c r="M41" i="9"/>
  <c r="M45" i="9" s="1"/>
  <c r="M50" i="9" s="1"/>
  <c r="L42" i="9"/>
  <c r="L46" i="9" s="1"/>
  <c r="L51" i="9" s="1"/>
  <c r="L41" i="9"/>
  <c r="L45" i="9" s="1"/>
  <c r="L50" i="9" s="1"/>
  <c r="J78" i="12"/>
  <c r="U10" i="14"/>
  <c r="R10" i="14"/>
  <c r="S10" i="14"/>
  <c r="T10" i="14"/>
  <c r="V10" i="14"/>
  <c r="W10" i="14"/>
  <c r="X10" i="14"/>
  <c r="Y10" i="14"/>
  <c r="Z10" i="14"/>
  <c r="AA10" i="14"/>
  <c r="AB10" i="14"/>
  <c r="AC10" i="14"/>
  <c r="AD10" i="14"/>
  <c r="P10" i="14"/>
  <c r="Q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L15" i="1"/>
  <c r="K15" i="1"/>
  <c r="J15" i="1"/>
  <c r="I15" i="1"/>
  <c r="H15" i="1"/>
  <c r="G15" i="1"/>
  <c r="F15" i="1"/>
  <c r="L8" i="1"/>
  <c r="K8" i="1"/>
  <c r="J8" i="1"/>
  <c r="I8" i="1"/>
  <c r="H8" i="1"/>
  <c r="G8" i="1"/>
  <c r="F8" i="1"/>
  <c r="L7" i="1"/>
  <c r="K7" i="1"/>
  <c r="J7" i="1"/>
  <c r="I7" i="1"/>
  <c r="H7" i="1"/>
  <c r="G7" i="1"/>
  <c r="F7" i="1"/>
  <c r="AF25" i="1"/>
  <c r="AE25" i="1"/>
  <c r="AD25" i="1"/>
  <c r="AC25" i="1"/>
  <c r="AB25" i="1"/>
  <c r="AA25" i="1"/>
  <c r="AA25" i="11" s="1"/>
  <c r="Z25" i="1"/>
  <c r="Y25" i="1"/>
  <c r="Y25" i="11" s="1"/>
  <c r="X25" i="1"/>
  <c r="W25" i="1"/>
  <c r="V25" i="1"/>
  <c r="U25" i="1"/>
  <c r="T25" i="1"/>
  <c r="S25" i="1"/>
  <c r="S25" i="11" s="1"/>
  <c r="R25" i="1"/>
  <c r="Q25" i="1"/>
  <c r="Q25" i="11" s="1"/>
  <c r="P25" i="1"/>
  <c r="O25" i="1"/>
  <c r="N25" i="1"/>
  <c r="M25" i="1"/>
  <c r="L25" i="1"/>
  <c r="K25" i="1"/>
  <c r="K25" i="11" s="1"/>
  <c r="J25" i="1"/>
  <c r="I25" i="1"/>
  <c r="I25" i="11" s="1"/>
  <c r="H25" i="1"/>
  <c r="G25" i="1"/>
  <c r="F25" i="1"/>
  <c r="E25" i="1"/>
  <c r="D25" i="1"/>
  <c r="C25" i="1"/>
  <c r="C25" i="11" s="1"/>
  <c r="B25" i="1"/>
  <c r="AF24" i="1"/>
  <c r="AF24" i="11" s="1"/>
  <c r="AE24" i="1"/>
  <c r="AD24" i="1"/>
  <c r="AC24" i="1"/>
  <c r="AB24" i="1"/>
  <c r="AA24" i="1"/>
  <c r="Z24" i="1"/>
  <c r="Z24" i="11" s="1"/>
  <c r="Y24" i="1"/>
  <c r="X24" i="1"/>
  <c r="X24" i="11" s="1"/>
  <c r="W24" i="1"/>
  <c r="V24" i="1"/>
  <c r="U24" i="1"/>
  <c r="T24" i="1"/>
  <c r="S24" i="1"/>
  <c r="R24" i="1"/>
  <c r="R24" i="11" s="1"/>
  <c r="Q24" i="1"/>
  <c r="P24" i="1"/>
  <c r="P24" i="11" s="1"/>
  <c r="O24" i="1"/>
  <c r="N24" i="1"/>
  <c r="M24" i="1"/>
  <c r="L24" i="1"/>
  <c r="K24" i="1"/>
  <c r="J24" i="1"/>
  <c r="J24" i="11" s="1"/>
  <c r="I24" i="1"/>
  <c r="H24" i="1"/>
  <c r="H24" i="11" s="1"/>
  <c r="G24" i="1"/>
  <c r="F24" i="1"/>
  <c r="E24" i="1"/>
  <c r="D24" i="1"/>
  <c r="C24" i="1"/>
  <c r="B24" i="1"/>
  <c r="B24" i="11" s="1"/>
  <c r="AF23" i="1"/>
  <c r="AE23" i="1"/>
  <c r="AE23" i="11" s="1"/>
  <c r="AD23" i="1"/>
  <c r="AC23" i="1"/>
  <c r="AB23" i="1"/>
  <c r="AA23" i="1"/>
  <c r="Z23" i="1"/>
  <c r="Y23" i="1"/>
  <c r="Y23" i="11" s="1"/>
  <c r="X23" i="1"/>
  <c r="W23" i="1"/>
  <c r="W23" i="11" s="1"/>
  <c r="V23" i="1"/>
  <c r="U23" i="1"/>
  <c r="T23" i="1"/>
  <c r="S23" i="1"/>
  <c r="R23" i="1"/>
  <c r="Q23" i="1"/>
  <c r="Q23" i="11" s="1"/>
  <c r="P23" i="1"/>
  <c r="O23" i="1"/>
  <c r="O23" i="11" s="1"/>
  <c r="N23" i="1"/>
  <c r="M23" i="1"/>
  <c r="L23" i="1"/>
  <c r="K23" i="1"/>
  <c r="J23" i="1"/>
  <c r="I23" i="1"/>
  <c r="I23" i="11" s="1"/>
  <c r="H23" i="1"/>
  <c r="G23" i="1"/>
  <c r="G23" i="11" s="1"/>
  <c r="F23" i="1"/>
  <c r="E23" i="1"/>
  <c r="D23" i="1"/>
  <c r="C23" i="1"/>
  <c r="B23" i="1"/>
  <c r="AF22" i="1"/>
  <c r="AF22" i="11" s="1"/>
  <c r="AE22" i="1"/>
  <c r="AD22" i="1"/>
  <c r="AD22" i="11" s="1"/>
  <c r="AC22" i="1"/>
  <c r="AB22" i="1"/>
  <c r="AA22" i="1"/>
  <c r="Z22" i="1"/>
  <c r="Y22" i="1"/>
  <c r="X22" i="1"/>
  <c r="X22" i="11" s="1"/>
  <c r="W22" i="1"/>
  <c r="V22" i="1"/>
  <c r="V22" i="11" s="1"/>
  <c r="U22" i="1"/>
  <c r="T22" i="1"/>
  <c r="S22" i="1"/>
  <c r="R22" i="1"/>
  <c r="Q22" i="1"/>
  <c r="P22" i="1"/>
  <c r="P22" i="11" s="1"/>
  <c r="O22" i="1"/>
  <c r="N22" i="1"/>
  <c r="N22" i="11" s="1"/>
  <c r="M22" i="1"/>
  <c r="L22" i="1"/>
  <c r="K22" i="1"/>
  <c r="J22" i="1"/>
  <c r="I22" i="1"/>
  <c r="H22" i="1"/>
  <c r="H22" i="11" s="1"/>
  <c r="G22" i="1"/>
  <c r="F22" i="1"/>
  <c r="F22" i="11" s="1"/>
  <c r="E22" i="1"/>
  <c r="D22" i="1"/>
  <c r="C22" i="1"/>
  <c r="B22" i="1"/>
  <c r="AF21" i="1"/>
  <c r="AE21" i="1"/>
  <c r="AE21" i="11" s="1"/>
  <c r="AD21" i="1"/>
  <c r="AC21" i="1"/>
  <c r="AC21" i="11" s="1"/>
  <c r="AB21" i="1"/>
  <c r="AA21" i="1"/>
  <c r="Z21" i="1"/>
  <c r="Y21" i="1"/>
  <c r="X21" i="1"/>
  <c r="W21" i="1"/>
  <c r="W21" i="11" s="1"/>
  <c r="V21" i="1"/>
  <c r="U21" i="1"/>
  <c r="U21" i="11" s="1"/>
  <c r="T21" i="1"/>
  <c r="S21" i="1"/>
  <c r="R21" i="1"/>
  <c r="Q21" i="1"/>
  <c r="P21" i="1"/>
  <c r="O21" i="1"/>
  <c r="O21" i="11" s="1"/>
  <c r="N21" i="1"/>
  <c r="M21" i="1"/>
  <c r="M21" i="11" s="1"/>
  <c r="L21" i="1"/>
  <c r="K21" i="1"/>
  <c r="J21" i="1"/>
  <c r="I21" i="1"/>
  <c r="H21" i="1"/>
  <c r="G21" i="1"/>
  <c r="G21" i="11" s="1"/>
  <c r="F21" i="1"/>
  <c r="E21" i="1"/>
  <c r="E21" i="11" s="1"/>
  <c r="D21" i="1"/>
  <c r="C21" i="1"/>
  <c r="B21" i="1"/>
  <c r="AF20" i="1"/>
  <c r="AE20" i="1"/>
  <c r="AD20" i="1"/>
  <c r="AD20" i="11" s="1"/>
  <c r="AC20" i="1"/>
  <c r="AB20" i="1"/>
  <c r="AB20" i="11" s="1"/>
  <c r="AA20" i="1"/>
  <c r="Z20" i="1"/>
  <c r="Y20" i="1"/>
  <c r="X20" i="1"/>
  <c r="W20" i="1"/>
  <c r="V20" i="1"/>
  <c r="V20" i="11" s="1"/>
  <c r="U20" i="1"/>
  <c r="T20" i="1"/>
  <c r="T20" i="11" s="1"/>
  <c r="S20" i="1"/>
  <c r="R20" i="1"/>
  <c r="Q20" i="1"/>
  <c r="P20" i="1"/>
  <c r="O20" i="1"/>
  <c r="N20" i="1"/>
  <c r="N20" i="11" s="1"/>
  <c r="M20" i="1"/>
  <c r="L20" i="1"/>
  <c r="L20" i="11" s="1"/>
  <c r="K20" i="1"/>
  <c r="J20" i="1"/>
  <c r="I20" i="1"/>
  <c r="H20" i="1"/>
  <c r="G20" i="1"/>
  <c r="F20" i="1"/>
  <c r="F20" i="11" s="1"/>
  <c r="E20" i="1"/>
  <c r="D20" i="1"/>
  <c r="D20" i="11" s="1"/>
  <c r="C20" i="1"/>
  <c r="B20" i="1"/>
  <c r="AF19" i="1"/>
  <c r="AE19" i="1"/>
  <c r="AD19" i="1"/>
  <c r="AC19" i="1"/>
  <c r="AC19" i="11" s="1"/>
  <c r="AB19" i="1"/>
  <c r="AA19" i="1"/>
  <c r="AA19" i="11" s="1"/>
  <c r="Z19" i="1"/>
  <c r="Y19" i="1"/>
  <c r="X19" i="1"/>
  <c r="W19" i="1"/>
  <c r="V19" i="1"/>
  <c r="U19" i="1"/>
  <c r="U19" i="11" s="1"/>
  <c r="T19" i="1"/>
  <c r="S19" i="1"/>
  <c r="S19" i="11" s="1"/>
  <c r="R19" i="1"/>
  <c r="Q19" i="1"/>
  <c r="P19" i="1"/>
  <c r="O19" i="1"/>
  <c r="N19" i="1"/>
  <c r="M19" i="1"/>
  <c r="M19" i="11" s="1"/>
  <c r="L19" i="1"/>
  <c r="K19" i="1"/>
  <c r="K19" i="11" s="1"/>
  <c r="J19" i="1"/>
  <c r="I19" i="1"/>
  <c r="H19" i="1"/>
  <c r="G19" i="1"/>
  <c r="F19" i="1"/>
  <c r="E19" i="1"/>
  <c r="E19" i="11" s="1"/>
  <c r="D19" i="1"/>
  <c r="C19" i="1"/>
  <c r="C19" i="11" s="1"/>
  <c r="B19" i="1"/>
  <c r="AF18" i="1"/>
  <c r="AE18" i="1"/>
  <c r="AD18" i="1"/>
  <c r="AC18" i="1"/>
  <c r="AB18" i="1"/>
  <c r="AB18" i="11" s="1"/>
  <c r="AA18" i="1"/>
  <c r="Z18" i="1"/>
  <c r="Z18" i="11" s="1"/>
  <c r="Y18" i="1"/>
  <c r="X18" i="1"/>
  <c r="W18" i="1"/>
  <c r="V18" i="1"/>
  <c r="U18" i="1"/>
  <c r="T18" i="1"/>
  <c r="T18" i="11" s="1"/>
  <c r="S18" i="1"/>
  <c r="R18" i="1"/>
  <c r="R18" i="11" s="1"/>
  <c r="Q18" i="1"/>
  <c r="P18" i="1"/>
  <c r="O18" i="1"/>
  <c r="N18" i="1"/>
  <c r="M18" i="1"/>
  <c r="L18" i="1"/>
  <c r="L18" i="11" s="1"/>
  <c r="K18" i="1"/>
  <c r="J18" i="1"/>
  <c r="J18" i="11" s="1"/>
  <c r="I18" i="1"/>
  <c r="H18" i="1"/>
  <c r="G18" i="1"/>
  <c r="F18" i="1"/>
  <c r="E18" i="1"/>
  <c r="D18" i="1"/>
  <c r="C18" i="1"/>
  <c r="B18" i="1"/>
  <c r="B18" i="11" s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E15" i="1"/>
  <c r="D15" i="1"/>
  <c r="C15" i="1"/>
  <c r="B15" i="1"/>
  <c r="AF14" i="1"/>
  <c r="AF14" i="11" s="1"/>
  <c r="AE14" i="1"/>
  <c r="AD14" i="1"/>
  <c r="AD14" i="11" s="1"/>
  <c r="AC14" i="1"/>
  <c r="AB14" i="1"/>
  <c r="AA14" i="1"/>
  <c r="Z14" i="1"/>
  <c r="Y14" i="1"/>
  <c r="X14" i="1"/>
  <c r="X14" i="11" s="1"/>
  <c r="W14" i="1"/>
  <c r="V14" i="1"/>
  <c r="V14" i="11" s="1"/>
  <c r="U14" i="1"/>
  <c r="T14" i="1"/>
  <c r="S14" i="1"/>
  <c r="R14" i="1"/>
  <c r="Q14" i="1"/>
  <c r="P14" i="1"/>
  <c r="P14" i="11" s="1"/>
  <c r="O14" i="1"/>
  <c r="N14" i="1"/>
  <c r="N14" i="11" s="1"/>
  <c r="M14" i="1"/>
  <c r="L14" i="1"/>
  <c r="K14" i="1"/>
  <c r="J14" i="1"/>
  <c r="I14" i="1"/>
  <c r="H14" i="1"/>
  <c r="H14" i="11" s="1"/>
  <c r="G14" i="1"/>
  <c r="F14" i="1"/>
  <c r="F14" i="11" s="1"/>
  <c r="E14" i="1"/>
  <c r="D14" i="1"/>
  <c r="C14" i="1"/>
  <c r="B14" i="1"/>
  <c r="AF13" i="1"/>
  <c r="AE13" i="1"/>
  <c r="AE13" i="11" s="1"/>
  <c r="AD13" i="1"/>
  <c r="AC13" i="1"/>
  <c r="AC13" i="11" s="1"/>
  <c r="AB13" i="1"/>
  <c r="AA13" i="1"/>
  <c r="Z13" i="1"/>
  <c r="Y13" i="1"/>
  <c r="X13" i="1"/>
  <c r="W13" i="1"/>
  <c r="W13" i="11" s="1"/>
  <c r="V13" i="1"/>
  <c r="U13" i="1"/>
  <c r="U13" i="11" s="1"/>
  <c r="T13" i="1"/>
  <c r="S13" i="1"/>
  <c r="R13" i="1"/>
  <c r="Q13" i="1"/>
  <c r="P13" i="1"/>
  <c r="O13" i="1"/>
  <c r="O13" i="11" s="1"/>
  <c r="N13" i="1"/>
  <c r="M13" i="1"/>
  <c r="M13" i="11" s="1"/>
  <c r="L13" i="1"/>
  <c r="K13" i="1"/>
  <c r="J13" i="1"/>
  <c r="I13" i="1"/>
  <c r="H13" i="1"/>
  <c r="G13" i="1"/>
  <c r="G13" i="11" s="1"/>
  <c r="F13" i="1"/>
  <c r="E13" i="1"/>
  <c r="E13" i="11" s="1"/>
  <c r="D13" i="1"/>
  <c r="C13" i="1"/>
  <c r="B13" i="1"/>
  <c r="AF12" i="1"/>
  <c r="AE12" i="1"/>
  <c r="AD12" i="1"/>
  <c r="AD12" i="11" s="1"/>
  <c r="AC12" i="1"/>
  <c r="AB12" i="1"/>
  <c r="AB12" i="11" s="1"/>
  <c r="AA12" i="1"/>
  <c r="Z12" i="1"/>
  <c r="Y12" i="1"/>
  <c r="X12" i="1"/>
  <c r="W12" i="1"/>
  <c r="V12" i="1"/>
  <c r="V12" i="11" s="1"/>
  <c r="U12" i="1"/>
  <c r="T12" i="1"/>
  <c r="T12" i="11" s="1"/>
  <c r="S12" i="1"/>
  <c r="R12" i="1"/>
  <c r="Q12" i="1"/>
  <c r="P12" i="1"/>
  <c r="O12" i="1"/>
  <c r="N12" i="1"/>
  <c r="N12" i="11" s="1"/>
  <c r="M12" i="1"/>
  <c r="L12" i="1"/>
  <c r="L12" i="11" s="1"/>
  <c r="K12" i="1"/>
  <c r="J12" i="1"/>
  <c r="I12" i="1"/>
  <c r="H12" i="1"/>
  <c r="G12" i="1"/>
  <c r="F12" i="1"/>
  <c r="F12" i="11" s="1"/>
  <c r="E12" i="1"/>
  <c r="D12" i="1"/>
  <c r="D12" i="11" s="1"/>
  <c r="C12" i="1"/>
  <c r="B12" i="1"/>
  <c r="E11" i="1"/>
  <c r="E11" i="11" s="1"/>
  <c r="D11" i="1"/>
  <c r="C11" i="1"/>
  <c r="C11" i="11" s="1"/>
  <c r="B11" i="1"/>
  <c r="AF10" i="1"/>
  <c r="AE10" i="1"/>
  <c r="AD10" i="1"/>
  <c r="AC10" i="1"/>
  <c r="AB10" i="1"/>
  <c r="AB10" i="11" s="1"/>
  <c r="AA10" i="1"/>
  <c r="Z10" i="1"/>
  <c r="Z10" i="11" s="1"/>
  <c r="Y10" i="1"/>
  <c r="X10" i="1"/>
  <c r="W10" i="1"/>
  <c r="V10" i="1"/>
  <c r="U10" i="1"/>
  <c r="T10" i="1"/>
  <c r="T10" i="11" s="1"/>
  <c r="S10" i="1"/>
  <c r="R10" i="1"/>
  <c r="R10" i="11" s="1"/>
  <c r="Q10" i="1"/>
  <c r="P10" i="1"/>
  <c r="O10" i="1"/>
  <c r="N10" i="1"/>
  <c r="M10" i="1"/>
  <c r="L10" i="1"/>
  <c r="L10" i="11" s="1"/>
  <c r="K10" i="1"/>
  <c r="J10" i="1"/>
  <c r="J10" i="11" s="1"/>
  <c r="I10" i="1"/>
  <c r="H10" i="1"/>
  <c r="G10" i="1"/>
  <c r="F10" i="1"/>
  <c r="E10" i="1"/>
  <c r="D10" i="1"/>
  <c r="D10" i="11" s="1"/>
  <c r="C10" i="1"/>
  <c r="B10" i="1"/>
  <c r="B10" i="11" s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9" i="11" s="1"/>
  <c r="B9" i="1"/>
  <c r="E8" i="1"/>
  <c r="D8" i="1"/>
  <c r="C8" i="1"/>
  <c r="B8" i="1"/>
  <c r="B8" i="11" s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E5" i="11" s="1"/>
  <c r="AD5" i="1"/>
  <c r="AC5" i="1"/>
  <c r="AC5" i="11" s="1"/>
  <c r="AB5" i="1"/>
  <c r="AA5" i="1"/>
  <c r="Z5" i="1"/>
  <c r="Y5" i="1"/>
  <c r="X5" i="1"/>
  <c r="W5" i="1"/>
  <c r="W5" i="11" s="1"/>
  <c r="V5" i="1"/>
  <c r="U5" i="1"/>
  <c r="U5" i="11" s="1"/>
  <c r="T5" i="1"/>
  <c r="S5" i="1"/>
  <c r="R5" i="1"/>
  <c r="Q5" i="1"/>
  <c r="P5" i="1"/>
  <c r="O5" i="1"/>
  <c r="O5" i="11" s="1"/>
  <c r="N5" i="1"/>
  <c r="M5" i="1"/>
  <c r="M5" i="11" s="1"/>
  <c r="L5" i="1"/>
  <c r="K5" i="1"/>
  <c r="J5" i="1"/>
  <c r="I5" i="1"/>
  <c r="H5" i="1"/>
  <c r="G5" i="1"/>
  <c r="G5" i="11" s="1"/>
  <c r="F5" i="1"/>
  <c r="E5" i="1"/>
  <c r="E5" i="11" s="1"/>
  <c r="D5" i="1"/>
  <c r="C5" i="1"/>
  <c r="B5" i="1"/>
  <c r="AF4" i="1"/>
  <c r="AE4" i="1"/>
  <c r="AD4" i="1"/>
  <c r="AD4" i="11" s="1"/>
  <c r="AC4" i="1"/>
  <c r="AB4" i="1"/>
  <c r="AB4" i="11" s="1"/>
  <c r="AA4" i="1"/>
  <c r="Z4" i="1"/>
  <c r="Y4" i="1"/>
  <c r="X4" i="1"/>
  <c r="W4" i="1"/>
  <c r="V4" i="1"/>
  <c r="V4" i="11" s="1"/>
  <c r="U4" i="1"/>
  <c r="T4" i="1"/>
  <c r="T4" i="11" s="1"/>
  <c r="S4" i="1"/>
  <c r="R4" i="1"/>
  <c r="Q4" i="1"/>
  <c r="P4" i="1"/>
  <c r="O4" i="1"/>
  <c r="N4" i="1"/>
  <c r="N4" i="11" s="1"/>
  <c r="M4" i="1"/>
  <c r="L4" i="1"/>
  <c r="L4" i="11" s="1"/>
  <c r="K4" i="1"/>
  <c r="J4" i="1"/>
  <c r="I4" i="1"/>
  <c r="H4" i="1"/>
  <c r="G4" i="1"/>
  <c r="F4" i="1"/>
  <c r="F4" i="11" s="1"/>
  <c r="E4" i="1"/>
  <c r="D4" i="1"/>
  <c r="D4" i="11" s="1"/>
  <c r="C4" i="1"/>
  <c r="B4" i="1"/>
  <c r="AF3" i="1"/>
  <c r="AE3" i="1"/>
  <c r="AD3" i="1"/>
  <c r="AC3" i="1"/>
  <c r="AC3" i="11" s="1"/>
  <c r="AB3" i="1"/>
  <c r="AA3" i="1"/>
  <c r="AA3" i="11" s="1"/>
  <c r="Z3" i="1"/>
  <c r="Y3" i="1"/>
  <c r="X3" i="1"/>
  <c r="W3" i="1"/>
  <c r="V3" i="1"/>
  <c r="U3" i="1"/>
  <c r="U3" i="11" s="1"/>
  <c r="T3" i="1"/>
  <c r="S3" i="1"/>
  <c r="S3" i="11" s="1"/>
  <c r="R3" i="1"/>
  <c r="Q3" i="1"/>
  <c r="P3" i="1"/>
  <c r="O3" i="1"/>
  <c r="N3" i="1"/>
  <c r="M3" i="1"/>
  <c r="M3" i="11" s="1"/>
  <c r="L3" i="1"/>
  <c r="K3" i="1"/>
  <c r="K3" i="11" s="1"/>
  <c r="J3" i="1"/>
  <c r="I3" i="1"/>
  <c r="H3" i="1"/>
  <c r="G3" i="1"/>
  <c r="F3" i="1"/>
  <c r="E3" i="1"/>
  <c r="E3" i="11" s="1"/>
  <c r="D3" i="1"/>
  <c r="C3" i="1"/>
  <c r="C3" i="11" s="1"/>
  <c r="B3" i="1"/>
  <c r="AF2" i="1"/>
  <c r="AE2" i="1"/>
  <c r="AD2" i="1"/>
  <c r="AC2" i="1"/>
  <c r="AB2" i="1"/>
  <c r="AB2" i="11" s="1"/>
  <c r="AA2" i="1"/>
  <c r="Z2" i="1"/>
  <c r="Z2" i="11" s="1"/>
  <c r="Y2" i="1"/>
  <c r="X2" i="1"/>
  <c r="W2" i="1"/>
  <c r="V2" i="1"/>
  <c r="U2" i="1"/>
  <c r="T2" i="1"/>
  <c r="T2" i="11" s="1"/>
  <c r="S2" i="1"/>
  <c r="R2" i="1"/>
  <c r="R2" i="11" s="1"/>
  <c r="Q2" i="1"/>
  <c r="P2" i="1"/>
  <c r="O2" i="1"/>
  <c r="N2" i="1"/>
  <c r="M2" i="1"/>
  <c r="L2" i="1"/>
  <c r="L2" i="11" s="1"/>
  <c r="K2" i="1"/>
  <c r="J2" i="1"/>
  <c r="J2" i="11" s="1"/>
  <c r="I2" i="1"/>
  <c r="H2" i="1"/>
  <c r="G2" i="1"/>
  <c r="F2" i="1"/>
  <c r="E2" i="1"/>
  <c r="D2" i="1"/>
  <c r="D2" i="11" s="1"/>
  <c r="C2" i="1"/>
  <c r="B2" i="1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I78" i="12"/>
  <c r="H78" i="12"/>
  <c r="G78" i="12"/>
  <c r="F78" i="12"/>
  <c r="E78" i="12"/>
  <c r="D78" i="12"/>
  <c r="C78" i="12"/>
  <c r="C36" i="9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AF25" i="11"/>
  <c r="AE25" i="11"/>
  <c r="AD25" i="11"/>
  <c r="AC25" i="11"/>
  <c r="AB25" i="11"/>
  <c r="Z25" i="11"/>
  <c r="X25" i="11"/>
  <c r="W25" i="11"/>
  <c r="V25" i="11"/>
  <c r="U25" i="11"/>
  <c r="T25" i="11"/>
  <c r="R25" i="11"/>
  <c r="P25" i="11"/>
  <c r="O25" i="11"/>
  <c r="N25" i="11"/>
  <c r="M25" i="11"/>
  <c r="L25" i="11"/>
  <c r="J25" i="11"/>
  <c r="H25" i="11"/>
  <c r="G25" i="11"/>
  <c r="F25" i="11"/>
  <c r="E25" i="11"/>
  <c r="D25" i="11"/>
  <c r="B25" i="11"/>
  <c r="AE24" i="11"/>
  <c r="AD24" i="11"/>
  <c r="AC24" i="11"/>
  <c r="AB24" i="11"/>
  <c r="AA24" i="11"/>
  <c r="Y24" i="11"/>
  <c r="W24" i="11"/>
  <c r="V24" i="11"/>
  <c r="U24" i="11"/>
  <c r="T24" i="11"/>
  <c r="S24" i="11"/>
  <c r="Q24" i="11"/>
  <c r="O24" i="11"/>
  <c r="N24" i="11"/>
  <c r="M24" i="11"/>
  <c r="L24" i="11"/>
  <c r="K24" i="11"/>
  <c r="I24" i="11"/>
  <c r="G24" i="11"/>
  <c r="F24" i="11"/>
  <c r="E24" i="11"/>
  <c r="D24" i="11"/>
  <c r="C24" i="11"/>
  <c r="AF23" i="11"/>
  <c r="AD23" i="11"/>
  <c r="AC23" i="11"/>
  <c r="AB23" i="11"/>
  <c r="AA23" i="11"/>
  <c r="Z23" i="11"/>
  <c r="X23" i="11"/>
  <c r="V23" i="11"/>
  <c r="U23" i="11"/>
  <c r="T23" i="11"/>
  <c r="S23" i="11"/>
  <c r="R23" i="11"/>
  <c r="P23" i="11"/>
  <c r="N23" i="11"/>
  <c r="M23" i="11"/>
  <c r="L23" i="11"/>
  <c r="K23" i="11"/>
  <c r="J23" i="11"/>
  <c r="H23" i="11"/>
  <c r="F23" i="11"/>
  <c r="E23" i="11"/>
  <c r="D23" i="11"/>
  <c r="C23" i="11"/>
  <c r="B23" i="11"/>
  <c r="AE22" i="11"/>
  <c r="AC22" i="11"/>
  <c r="AB22" i="11"/>
  <c r="AA22" i="11"/>
  <c r="Z22" i="11"/>
  <c r="Y22" i="11"/>
  <c r="W22" i="11"/>
  <c r="U22" i="11"/>
  <c r="T22" i="11"/>
  <c r="S22" i="11"/>
  <c r="R22" i="11"/>
  <c r="Q22" i="11"/>
  <c r="O22" i="11"/>
  <c r="M22" i="11"/>
  <c r="L22" i="11"/>
  <c r="K22" i="11"/>
  <c r="J22" i="11"/>
  <c r="I22" i="11"/>
  <c r="G22" i="11"/>
  <c r="E22" i="11"/>
  <c r="D22" i="11"/>
  <c r="C22" i="11"/>
  <c r="B22" i="11"/>
  <c r="AF21" i="11"/>
  <c r="AD21" i="11"/>
  <c r="AB21" i="11"/>
  <c r="AA21" i="11"/>
  <c r="Z21" i="11"/>
  <c r="Y21" i="11"/>
  <c r="X21" i="11"/>
  <c r="V21" i="11"/>
  <c r="T21" i="11"/>
  <c r="S21" i="11"/>
  <c r="R21" i="11"/>
  <c r="Q21" i="11"/>
  <c r="P21" i="11"/>
  <c r="N21" i="11"/>
  <c r="L21" i="11"/>
  <c r="K21" i="11"/>
  <c r="J21" i="11"/>
  <c r="I21" i="11"/>
  <c r="H21" i="11"/>
  <c r="F21" i="11"/>
  <c r="D21" i="11"/>
  <c r="C21" i="11"/>
  <c r="B21" i="11"/>
  <c r="AF20" i="11"/>
  <c r="AE20" i="11"/>
  <c r="AC20" i="11"/>
  <c r="AA20" i="11"/>
  <c r="Z20" i="11"/>
  <c r="Y20" i="11"/>
  <c r="X20" i="11"/>
  <c r="W20" i="11"/>
  <c r="U20" i="11"/>
  <c r="S20" i="11"/>
  <c r="R20" i="11"/>
  <c r="Q20" i="11"/>
  <c r="P20" i="11"/>
  <c r="O20" i="11"/>
  <c r="M20" i="11"/>
  <c r="K20" i="11"/>
  <c r="J20" i="11"/>
  <c r="I20" i="11"/>
  <c r="H20" i="11"/>
  <c r="G20" i="11"/>
  <c r="E20" i="11"/>
  <c r="C20" i="11"/>
  <c r="B20" i="11"/>
  <c r="AF19" i="11"/>
  <c r="AE19" i="11"/>
  <c r="AD19" i="11"/>
  <c r="AB19" i="11"/>
  <c r="Z19" i="11"/>
  <c r="Y19" i="11"/>
  <c r="X19" i="11"/>
  <c r="W19" i="11"/>
  <c r="V19" i="11"/>
  <c r="T19" i="11"/>
  <c r="R19" i="11"/>
  <c r="Q19" i="11"/>
  <c r="P19" i="11"/>
  <c r="O19" i="11"/>
  <c r="N19" i="11"/>
  <c r="L19" i="11"/>
  <c r="J19" i="11"/>
  <c r="I19" i="11"/>
  <c r="H19" i="11"/>
  <c r="G19" i="11"/>
  <c r="F19" i="11"/>
  <c r="D19" i="11"/>
  <c r="B19" i="11"/>
  <c r="AF18" i="11"/>
  <c r="AE18" i="11"/>
  <c r="AD18" i="11"/>
  <c r="AC18" i="11"/>
  <c r="AA18" i="11"/>
  <c r="Y18" i="11"/>
  <c r="X18" i="11"/>
  <c r="W18" i="11"/>
  <c r="V18" i="11"/>
  <c r="U18" i="11"/>
  <c r="S18" i="11"/>
  <c r="Q18" i="11"/>
  <c r="P18" i="11"/>
  <c r="O18" i="11"/>
  <c r="N18" i="11"/>
  <c r="M18" i="11"/>
  <c r="K18" i="11"/>
  <c r="I18" i="11"/>
  <c r="H18" i="11"/>
  <c r="G18" i="11"/>
  <c r="F18" i="11"/>
  <c r="E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E14" i="11"/>
  <c r="AC14" i="11"/>
  <c r="AB14" i="11"/>
  <c r="AA14" i="11"/>
  <c r="Z14" i="11"/>
  <c r="Y14" i="11"/>
  <c r="W14" i="11"/>
  <c r="U14" i="11"/>
  <c r="T14" i="11"/>
  <c r="S14" i="11"/>
  <c r="R14" i="11"/>
  <c r="Q14" i="11"/>
  <c r="O14" i="11"/>
  <c r="M14" i="11"/>
  <c r="L14" i="11"/>
  <c r="K14" i="11"/>
  <c r="J14" i="11"/>
  <c r="I14" i="11"/>
  <c r="G14" i="11"/>
  <c r="E14" i="11"/>
  <c r="D14" i="11"/>
  <c r="C14" i="11"/>
  <c r="B14" i="11"/>
  <c r="AF13" i="11"/>
  <c r="AD13" i="11"/>
  <c r="AB13" i="11"/>
  <c r="AA13" i="11"/>
  <c r="Z13" i="11"/>
  <c r="Y13" i="11"/>
  <c r="X13" i="11"/>
  <c r="V13" i="11"/>
  <c r="T13" i="11"/>
  <c r="S13" i="11"/>
  <c r="R13" i="11"/>
  <c r="Q13" i="11"/>
  <c r="P13" i="11"/>
  <c r="N13" i="11"/>
  <c r="L13" i="11"/>
  <c r="K13" i="11"/>
  <c r="J13" i="11"/>
  <c r="I13" i="11"/>
  <c r="H13" i="11"/>
  <c r="F13" i="11"/>
  <c r="D13" i="11"/>
  <c r="C13" i="11"/>
  <c r="B13" i="11"/>
  <c r="AF12" i="11"/>
  <c r="AE12" i="11"/>
  <c r="AC12" i="11"/>
  <c r="AA12" i="11"/>
  <c r="Z12" i="11"/>
  <c r="Y12" i="11"/>
  <c r="X12" i="11"/>
  <c r="W12" i="11"/>
  <c r="U12" i="11"/>
  <c r="S12" i="11"/>
  <c r="R12" i="11"/>
  <c r="Q12" i="11"/>
  <c r="P12" i="11"/>
  <c r="O12" i="11"/>
  <c r="M12" i="11"/>
  <c r="K12" i="11"/>
  <c r="J12" i="11"/>
  <c r="I12" i="11"/>
  <c r="H12" i="11"/>
  <c r="G12" i="11"/>
  <c r="E12" i="11"/>
  <c r="C12" i="11"/>
  <c r="B12" i="11"/>
  <c r="N11" i="11"/>
  <c r="L11" i="11"/>
  <c r="J11" i="11"/>
  <c r="H11" i="11"/>
  <c r="D11" i="11"/>
  <c r="B11" i="11"/>
  <c r="AF10" i="11"/>
  <c r="AE10" i="11"/>
  <c r="AD10" i="11"/>
  <c r="AC10" i="11"/>
  <c r="AA10" i="11"/>
  <c r="Y10" i="11"/>
  <c r="X10" i="11"/>
  <c r="W10" i="11"/>
  <c r="V10" i="11"/>
  <c r="U10" i="11"/>
  <c r="S10" i="11"/>
  <c r="Q10" i="11"/>
  <c r="P10" i="11"/>
  <c r="O10" i="11"/>
  <c r="N10" i="11"/>
  <c r="M10" i="11"/>
  <c r="K10" i="11"/>
  <c r="I10" i="11"/>
  <c r="H10" i="11"/>
  <c r="G10" i="11"/>
  <c r="F10" i="11"/>
  <c r="E10" i="11"/>
  <c r="C10" i="11"/>
  <c r="D9" i="11"/>
  <c r="B9" i="11"/>
  <c r="C6" i="11"/>
  <c r="B6" i="11"/>
  <c r="AF5" i="11"/>
  <c r="AD5" i="11"/>
  <c r="AB5" i="11"/>
  <c r="AA5" i="11"/>
  <c r="Z5" i="11"/>
  <c r="Y5" i="11"/>
  <c r="X5" i="11"/>
  <c r="V5" i="11"/>
  <c r="T5" i="11"/>
  <c r="S5" i="11"/>
  <c r="R5" i="11"/>
  <c r="Q5" i="11"/>
  <c r="P5" i="11"/>
  <c r="N5" i="11"/>
  <c r="L5" i="11"/>
  <c r="K5" i="11"/>
  <c r="J5" i="11"/>
  <c r="I5" i="11"/>
  <c r="H5" i="11"/>
  <c r="F5" i="11"/>
  <c r="D5" i="11"/>
  <c r="C5" i="11"/>
  <c r="B5" i="11"/>
  <c r="AF4" i="11"/>
  <c r="AE4" i="11"/>
  <c r="AC4" i="11"/>
  <c r="AA4" i="11"/>
  <c r="Z4" i="11"/>
  <c r="Y4" i="11"/>
  <c r="X4" i="11"/>
  <c r="W4" i="11"/>
  <c r="U4" i="11"/>
  <c r="S4" i="11"/>
  <c r="R4" i="11"/>
  <c r="Q4" i="11"/>
  <c r="P4" i="11"/>
  <c r="O4" i="11"/>
  <c r="M4" i="11"/>
  <c r="K4" i="11"/>
  <c r="J4" i="11"/>
  <c r="I4" i="11"/>
  <c r="H4" i="11"/>
  <c r="G4" i="11"/>
  <c r="E4" i="11"/>
  <c r="C4" i="11"/>
  <c r="B4" i="11"/>
  <c r="AF3" i="11"/>
  <c r="AE3" i="11"/>
  <c r="AD3" i="11"/>
  <c r="AB3" i="11"/>
  <c r="Z3" i="11"/>
  <c r="Y3" i="11"/>
  <c r="X3" i="11"/>
  <c r="W3" i="11"/>
  <c r="V3" i="11"/>
  <c r="T3" i="11"/>
  <c r="R3" i="11"/>
  <c r="Q3" i="11"/>
  <c r="P3" i="11"/>
  <c r="O3" i="11"/>
  <c r="N3" i="11"/>
  <c r="L3" i="11"/>
  <c r="J3" i="11"/>
  <c r="I3" i="11"/>
  <c r="H3" i="11"/>
  <c r="G3" i="11"/>
  <c r="F3" i="11"/>
  <c r="D3" i="11"/>
  <c r="B3" i="11"/>
  <c r="AF2" i="11"/>
  <c r="AE2" i="11"/>
  <c r="AD2" i="11"/>
  <c r="AC2" i="11"/>
  <c r="AA2" i="11"/>
  <c r="Y2" i="11"/>
  <c r="X2" i="11"/>
  <c r="W2" i="11"/>
  <c r="V2" i="11"/>
  <c r="U2" i="11"/>
  <c r="S2" i="11"/>
  <c r="Q2" i="11"/>
  <c r="P2" i="11"/>
  <c r="O2" i="11"/>
  <c r="N2" i="11"/>
  <c r="M2" i="11"/>
  <c r="K2" i="11"/>
  <c r="I2" i="11"/>
  <c r="H2" i="11"/>
  <c r="G2" i="11"/>
  <c r="F2" i="11"/>
  <c r="E2" i="11"/>
  <c r="C2" i="11"/>
  <c r="B2" i="11"/>
  <c r="E7" i="11"/>
  <c r="E8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C7" i="11"/>
  <c r="D7" i="11"/>
  <c r="C15" i="11"/>
  <c r="D15" i="11"/>
  <c r="C18" i="11"/>
  <c r="D18" i="11"/>
  <c r="C8" i="11"/>
  <c r="D8" i="11"/>
  <c r="B15" i="11"/>
  <c r="B7" i="11"/>
  <c r="T34" i="9" l="1"/>
  <c r="V7" i="1" s="1"/>
  <c r="T15" i="1"/>
  <c r="S8" i="1"/>
  <c r="AA8" i="1"/>
  <c r="U8" i="1"/>
  <c r="T8" i="1"/>
  <c r="AF15" i="1"/>
  <c r="X15" i="1"/>
  <c r="K36" i="9"/>
  <c r="M8" i="1" s="1"/>
  <c r="AA7" i="1"/>
  <c r="AF8" i="1"/>
  <c r="AF8" i="11" s="1"/>
  <c r="K34" i="9"/>
  <c r="M7" i="1" s="1"/>
  <c r="K35" i="9"/>
  <c r="M15" i="1" s="1"/>
  <c r="N7" i="1"/>
  <c r="S15" i="1"/>
  <c r="AA15" i="1"/>
  <c r="N15" i="1"/>
  <c r="AE15" i="1"/>
  <c r="O15" i="1"/>
  <c r="N8" i="1"/>
  <c r="AD8" i="1"/>
  <c r="V8" i="1"/>
  <c r="AC8" i="1"/>
  <c r="AF7" i="1"/>
  <c r="AF7" i="11" s="1"/>
  <c r="X7" i="1"/>
  <c r="Z15" i="1"/>
  <c r="R15" i="1"/>
  <c r="O8" i="1"/>
  <c r="Y15" i="1"/>
  <c r="Q15" i="1"/>
  <c r="O7" i="1"/>
  <c r="AE7" i="1"/>
  <c r="X8" i="1"/>
  <c r="AD15" i="1"/>
  <c r="Y77" i="12"/>
  <c r="X24" i="9" s="1"/>
  <c r="Q77" i="12"/>
  <c r="P24" i="9" s="1"/>
  <c r="I77" i="12"/>
  <c r="H29" i="1" s="1"/>
  <c r="H77" i="12"/>
  <c r="G29" i="1" s="1"/>
  <c r="P77" i="12"/>
  <c r="O24" i="9" s="1"/>
  <c r="J77" i="12"/>
  <c r="I29" i="1" s="1"/>
  <c r="R77" i="12"/>
  <c r="Q24" i="9" s="1"/>
  <c r="Z77" i="12"/>
  <c r="Y24" i="9" s="1"/>
  <c r="B24" i="9"/>
  <c r="K77" i="12"/>
  <c r="J29" i="1" s="1"/>
  <c r="S77" i="12"/>
  <c r="R24" i="9" s="1"/>
  <c r="AA77" i="12"/>
  <c r="Z24" i="9" s="1"/>
  <c r="X77" i="12"/>
  <c r="W24" i="9" s="1"/>
  <c r="D77" i="12"/>
  <c r="C24" i="9" s="1"/>
  <c r="T77" i="12"/>
  <c r="S24" i="9" s="1"/>
  <c r="E77" i="12"/>
  <c r="D29" i="1" s="1"/>
  <c r="M77" i="12"/>
  <c r="U77" i="12"/>
  <c r="T24" i="9" s="1"/>
  <c r="AC77" i="12"/>
  <c r="AB24" i="9" s="1"/>
  <c r="L77" i="12"/>
  <c r="AB77" i="12"/>
  <c r="AA24" i="9" s="1"/>
  <c r="F77" i="12"/>
  <c r="E29" i="1" s="1"/>
  <c r="N77" i="12"/>
  <c r="M24" i="9" s="1"/>
  <c r="V77" i="12"/>
  <c r="U24" i="9" s="1"/>
  <c r="AD77" i="12"/>
  <c r="AC24" i="9" s="1"/>
  <c r="G77" i="12"/>
  <c r="F29" i="1" s="1"/>
  <c r="O77" i="12"/>
  <c r="N24" i="9" s="1"/>
  <c r="W77" i="12"/>
  <c r="V24" i="9" s="1"/>
  <c r="AE77" i="12"/>
  <c r="AD24" i="9" s="1"/>
  <c r="W7" i="1"/>
  <c r="W8" i="1"/>
  <c r="W15" i="1"/>
  <c r="U7" i="1"/>
  <c r="AB15" i="1"/>
  <c r="P7" i="1"/>
  <c r="P15" i="1"/>
  <c r="AE8" i="1"/>
  <c r="AE11" i="1"/>
  <c r="AE11" i="11" s="1"/>
  <c r="P8" i="1"/>
  <c r="AB11" i="1"/>
  <c r="AB11" i="11" s="1"/>
  <c r="AB7" i="1"/>
  <c r="V15" i="1"/>
  <c r="AD11" i="1"/>
  <c r="AD11" i="11" s="1"/>
  <c r="AD7" i="1"/>
  <c r="AB8" i="1"/>
  <c r="T11" i="1"/>
  <c r="T11" i="11" s="1"/>
  <c r="T7" i="1"/>
  <c r="V11" i="1"/>
  <c r="V11" i="11" s="1"/>
  <c r="S7" i="1"/>
  <c r="AC7" i="1"/>
  <c r="U11" i="1"/>
  <c r="U11" i="11" s="1"/>
  <c r="U15" i="1"/>
  <c r="AC15" i="1"/>
  <c r="Q7" i="1"/>
  <c r="Y7" i="1"/>
  <c r="R8" i="1"/>
  <c r="Z8" i="1"/>
  <c r="Q8" i="1"/>
  <c r="Y8" i="1"/>
  <c r="R7" i="1"/>
  <c r="Z7" i="1"/>
  <c r="Q11" i="1"/>
  <c r="Q11" i="11" s="1"/>
  <c r="Y11" i="1"/>
  <c r="Y11" i="11" s="1"/>
  <c r="R11" i="1"/>
  <c r="R11" i="11" s="1"/>
  <c r="Z11" i="1"/>
  <c r="Z11" i="11" s="1"/>
  <c r="H10" i="9"/>
  <c r="C9" i="9"/>
  <c r="K9" i="9"/>
  <c r="S9" i="9"/>
  <c r="I10" i="9"/>
  <c r="E10" i="9"/>
  <c r="M9" i="9"/>
  <c r="J10" i="9"/>
  <c r="U9" i="9"/>
  <c r="B9" i="9"/>
  <c r="T9" i="9"/>
  <c r="M10" i="9"/>
  <c r="U10" i="9"/>
  <c r="B10" i="9"/>
  <c r="R9" i="9"/>
  <c r="P10" i="9"/>
  <c r="F9" i="9"/>
  <c r="N9" i="9"/>
  <c r="V9" i="9"/>
  <c r="I9" i="9"/>
  <c r="Q10" i="9"/>
  <c r="G9" i="9"/>
  <c r="O9" i="9"/>
  <c r="W9" i="9"/>
  <c r="Q9" i="9"/>
  <c r="D9" i="9"/>
  <c r="L9" i="9"/>
  <c r="H9" i="9"/>
  <c r="P9" i="9"/>
  <c r="X9" i="9"/>
  <c r="E9" i="9"/>
  <c r="R10" i="9"/>
  <c r="J9" i="9"/>
  <c r="C10" i="9"/>
  <c r="K10" i="9"/>
  <c r="S10" i="9"/>
  <c r="D10" i="9"/>
  <c r="L10" i="9"/>
  <c r="T10" i="9"/>
  <c r="F10" i="9"/>
  <c r="N10" i="9"/>
  <c r="V10" i="9"/>
  <c r="G10" i="9"/>
  <c r="O10" i="9"/>
  <c r="W10" i="9"/>
  <c r="J15" i="11"/>
  <c r="G7" i="11"/>
  <c r="G15" i="11"/>
  <c r="I15" i="11"/>
  <c r="F8" i="11"/>
  <c r="K15" i="11"/>
  <c r="B37" i="9"/>
  <c r="F7" i="11"/>
  <c r="H7" i="11"/>
  <c r="G8" i="11"/>
  <c r="C37" i="9"/>
  <c r="B35" i="9"/>
  <c r="I7" i="11"/>
  <c r="H8" i="11"/>
  <c r="C35" i="9"/>
  <c r="J7" i="11"/>
  <c r="I8" i="11"/>
  <c r="F15" i="11"/>
  <c r="K7" i="11"/>
  <c r="J8" i="11"/>
  <c r="B34" i="9"/>
  <c r="K8" i="11"/>
  <c r="H15" i="11"/>
  <c r="C34" i="9"/>
  <c r="B36" i="9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L24" i="9" l="1"/>
  <c r="L29" i="1"/>
  <c r="K24" i="9"/>
  <c r="K29" i="1"/>
  <c r="L15" i="11"/>
  <c r="L7" i="11"/>
  <c r="L8" i="11"/>
  <c r="M8" i="11" l="1"/>
  <c r="M15" i="11"/>
  <c r="M7" i="11"/>
  <c r="E15" i="11"/>
  <c r="N15" i="11" l="1"/>
  <c r="N7" i="11"/>
  <c r="N8" i="11"/>
  <c r="O8" i="11" l="1"/>
  <c r="O7" i="11"/>
  <c r="O15" i="11"/>
  <c r="P15" i="11" l="1"/>
  <c r="P8" i="11"/>
  <c r="P7" i="11"/>
  <c r="Q7" i="11" l="1"/>
  <c r="Q8" i="11"/>
  <c r="Q15" i="11"/>
  <c r="R8" i="11" l="1"/>
  <c r="R15" i="11"/>
  <c r="R7" i="11"/>
  <c r="S7" i="11" l="1"/>
  <c r="S15" i="11"/>
  <c r="S8" i="11"/>
  <c r="T8" i="11" l="1"/>
  <c r="T7" i="11"/>
  <c r="T15" i="11"/>
  <c r="U7" i="11" l="1"/>
  <c r="U15" i="11"/>
  <c r="U8" i="11"/>
  <c r="V15" i="11" l="1"/>
  <c r="V8" i="11"/>
  <c r="V7" i="11"/>
  <c r="W7" i="11" l="1"/>
  <c r="W8" i="11"/>
  <c r="W15" i="11"/>
  <c r="X8" i="11" l="1"/>
  <c r="X7" i="11"/>
  <c r="X15" i="11"/>
  <c r="Y15" i="11" l="1"/>
  <c r="Y7" i="11"/>
  <c r="Y8" i="11"/>
  <c r="Z8" i="11" l="1"/>
  <c r="Z7" i="11"/>
  <c r="Z15" i="11"/>
  <c r="AF15" i="11"/>
  <c r="AA15" i="11" l="1"/>
  <c r="AA8" i="11"/>
  <c r="AA7" i="11"/>
  <c r="AB7" i="11" l="1"/>
  <c r="AB8" i="11"/>
  <c r="AB15" i="11"/>
  <c r="AC15" i="11" l="1"/>
  <c r="AC8" i="11"/>
  <c r="AC7" i="11"/>
  <c r="AE7" i="11" l="1"/>
  <c r="AD7" i="11"/>
  <c r="AD8" i="11"/>
  <c r="AE8" i="11"/>
  <c r="AE15" i="11"/>
  <c r="AD15" i="11"/>
</calcChain>
</file>

<file path=xl/sharedStrings.xml><?xml version="1.0" encoding="utf-8"?>
<sst xmlns="http://schemas.openxmlformats.org/spreadsheetml/2006/main" count="346" uniqueCount="158">
  <si>
    <t xml:space="preserve">Sources : </t>
  </si>
  <si>
    <t>Notes :</t>
  </si>
  <si>
    <t>The purpose of this variable is to specify the electricity generating capacity</t>
  </si>
  <si>
    <t>what else to build in order to satisfy demand, satisfy an RPS (in the policy</t>
  </si>
  <si>
    <t>case), etc.</t>
  </si>
  <si>
    <t xml:space="preserve">In order to fit with EI EPS model : </t>
  </si>
  <si>
    <t>- EU CHP plants are put in the Natural gas steam turbine category</t>
  </si>
  <si>
    <t>- EU OCGT plants are put in the Natural gas peaker category</t>
  </si>
  <si>
    <t>- EU CCGT plants are put in the Natural gas combined cycle category</t>
  </si>
  <si>
    <t>hard coal</t>
  </si>
  <si>
    <t>hydro</t>
  </si>
  <si>
    <t>onshore wind</t>
  </si>
  <si>
    <t>solar thermal</t>
  </si>
  <si>
    <t>biomass</t>
  </si>
  <si>
    <t>geothermal</t>
  </si>
  <si>
    <t>lignite</t>
  </si>
  <si>
    <t>offshore wind</t>
  </si>
  <si>
    <t>crude oil</t>
  </si>
  <si>
    <t>municipal solid waste</t>
  </si>
  <si>
    <t>Year</t>
  </si>
  <si>
    <t>nuclear</t>
  </si>
  <si>
    <t>natural gas peaker</t>
  </si>
  <si>
    <t>natural gas steam turbine</t>
  </si>
  <si>
    <t>Solar PV utility scale</t>
  </si>
  <si>
    <t>Data from ENTSO-E and IRENA</t>
  </si>
  <si>
    <t>natural gas combined cycle</t>
  </si>
  <si>
    <t>petroleum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</si>
  <si>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</si>
  <si>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</si>
  <si>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</si>
  <si>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</si>
  <si>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</si>
  <si>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</si>
  <si>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</si>
  <si>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</si>
  <si>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Negative decomission from BCRbQ</t>
  </si>
  <si>
    <t>New capacities from renewable hypothesis</t>
  </si>
  <si>
    <t>PMCCS Policy Mandated Capacity Construction Schedule</t>
  </si>
  <si>
    <t>in MW that will be built each year in the policy case before the model considers</t>
  </si>
  <si>
    <t xml:space="preserve">We use this file to establish renewable capacities built to satisfy H2 demand for the Renewable Energy Directive's RNFBO target. </t>
  </si>
  <si>
    <t>Time (Year)</t>
  </si>
  <si>
    <t>Change in Electricity Generation by Type[onshore wind es] : test</t>
  </si>
  <si>
    <t>Change in Electricity Generation by Type[solar PV es] : test</t>
  </si>
  <si>
    <t>Change in Electricity Generation by Type[solar thermal es] : test</t>
  </si>
  <si>
    <t>Change in Electricity Generation by Type[geothermal es] : test</t>
  </si>
  <si>
    <t>Change in Electricity Generation by Type[offshore wind es] : test</t>
  </si>
  <si>
    <t xml:space="preserve">Assumed share of electrolysis from off-grid power </t>
  </si>
  <si>
    <t>Hours per year</t>
  </si>
  <si>
    <t>Achieved Capacity Factors[onshore wind es] : test</t>
  </si>
  <si>
    <t>Achieved Capacity Factors[solar PV es] : test</t>
  </si>
  <si>
    <t>Achieved Capacity Factors[solar thermal es] : test</t>
  </si>
  <si>
    <t>Achieved Capacity Factors[geothermal es] : test</t>
  </si>
  <si>
    <t>Achieved Capacity Factors[offshore wind es] : test</t>
  </si>
  <si>
    <t>Desired additional generation capacity above model construction [MW]</t>
  </si>
  <si>
    <t>BAU</t>
  </si>
  <si>
    <t>Change in Electricity Generation by Type[hard coal es] : test</t>
  </si>
  <si>
    <t>Change in Electricity Generation by Type[natural gas steam turbine es] : test</t>
  </si>
  <si>
    <t>Change in Electricity Generation by Type[natural gas combined cycle es] : test</t>
  </si>
  <si>
    <t>Change in Electricity Generation by Type[nuclear es] : test</t>
  </si>
  <si>
    <t>Change in Electricity Generation by Type[hydro es] : test</t>
  </si>
  <si>
    <t>Change in Electricity Generation by Type[biomass es] : test</t>
  </si>
  <si>
    <t>Change in Electricity Generation by Type[petroleum es] : test</t>
  </si>
  <si>
    <t>Change in Electricity Generation by Type[natural gas peaker es] : test</t>
  </si>
  <si>
    <t>Change in Electricity Generation by Type[lignite es] : test</t>
  </si>
  <si>
    <t>Change in Electricity Generation by Type[crude oil es] : test</t>
  </si>
  <si>
    <t>Change in Electricity Generation by Type[heavy or residual fuel oil es] : test</t>
  </si>
  <si>
    <t>Change in Electricity Generation by Type[municipal solid waste es] : test</t>
  </si>
  <si>
    <t>Change in Electricity Generation by Type[hard coal w CCS es] : test</t>
  </si>
  <si>
    <t>Change in Electricity Generation by Type[natural gas combined cycle w CCS es] : test</t>
  </si>
  <si>
    <t>Change in Electricity Generation by Type[biomass w CCS es] : test</t>
  </si>
  <si>
    <t>Change in Electricity Generation by Type[lignite w CCS es] : test</t>
  </si>
  <si>
    <t>Change in Electricity Generation by Type[small modular reactor es] : test</t>
  </si>
  <si>
    <t>Change in Electricity Generation by Type[hydrogen combustion turbine es] : test</t>
  </si>
  <si>
    <t>Change in Electricity Generation by Type[hydrogen combined cycle es] : test</t>
  </si>
  <si>
    <t>PMCCS</t>
  </si>
  <si>
    <t>Change</t>
  </si>
  <si>
    <t>Additional multiplier to hit target</t>
  </si>
  <si>
    <t>BPMCCS</t>
  </si>
  <si>
    <t>H2</t>
  </si>
  <si>
    <t>Both</t>
  </si>
  <si>
    <t>Hydrogen Electricity Demand</t>
  </si>
  <si>
    <t>Additional Renewable Generation from Policy</t>
  </si>
  <si>
    <t>BAU Policy Mandated Capacity Construction</t>
  </si>
  <si>
    <t>fuels/BPMCCS</t>
  </si>
  <si>
    <t>Hydrogen &amp; Electricity Projections</t>
  </si>
  <si>
    <t>EPS</t>
  </si>
  <si>
    <t>Map to EPS power plants</t>
  </si>
  <si>
    <t>onshore</t>
  </si>
  <si>
    <t>offshore</t>
  </si>
  <si>
    <t>solar</t>
  </si>
  <si>
    <t>other</t>
  </si>
  <si>
    <t>wind &amp; solar</t>
  </si>
  <si>
    <t>unspecified</t>
  </si>
  <si>
    <t>total 2025</t>
  </si>
  <si>
    <t>total 2030</t>
  </si>
  <si>
    <t>annual 2025</t>
  </si>
  <si>
    <t>annual 2030</t>
  </si>
  <si>
    <t>To produce 10 Mt (per report)</t>
  </si>
  <si>
    <t>To produce 2.4 Mt (per EI projection)</t>
  </si>
  <si>
    <t>Hydrogen Produced by Pathway[electrolysis] : MostRecentRun</t>
  </si>
  <si>
    <t>Hydrogen Produced by Pathway[natural gas reforming] : MostRecentRun</t>
  </si>
  <si>
    <t>Hydrogen Produced by Pathway[coal gasification] : MostRecentRun</t>
  </si>
  <si>
    <t>Hydrogen Produced by Pathway[biomass gasification] : MostRecentRun</t>
  </si>
  <si>
    <t>Hydrogen Produced by Pathway[thermochemical water splitting] : MostRecentRun</t>
  </si>
  <si>
    <t>Hydrogen Produced by Pathway[electrolysis with guaranteed clean electricity] : MostRecentRun</t>
  </si>
  <si>
    <t>Hydrogen Produced by Pathway[natural gas reforming with CCS] : MostRecentRun</t>
  </si>
  <si>
    <t>Hydrogen Sector Electricity Demand : MostRecentRun</t>
  </si>
  <si>
    <t>Change in Electricity Generation by Type[hard coal es] : MostRecentRun</t>
  </si>
  <si>
    <t>Change in Electricity Generation by Type[natural gas steam turbine es] : MostRecentRun</t>
  </si>
  <si>
    <t>Change in Electricity Generation by Type[natural gas combined cycle es] : MostRecentRun</t>
  </si>
  <si>
    <t>Change in Electricity Generation by Type[nuclear es] : MostRecentRun</t>
  </si>
  <si>
    <t>Change in Electricity Generation by Type[hydro es] : MostRecentRun</t>
  </si>
  <si>
    <t>Change in Electricity Generation by Type[onshore wind es] : MostRecentRun</t>
  </si>
  <si>
    <t>Change in Electricity Generation by Type[solar PV es] : MostRecentRun</t>
  </si>
  <si>
    <t>Change in Electricity Generation by Type[solar thermal es] : MostRecentRun</t>
  </si>
  <si>
    <t>Change in Electricity Generation by Type[biomass es] : MostRecentRun</t>
  </si>
  <si>
    <t>Change in Electricity Generation by Type[geothermal es] : MostRecentRun</t>
  </si>
  <si>
    <t>Change in Electricity Generation by Type[petroleum es] : MostRecentRun</t>
  </si>
  <si>
    <t>Change in Electricity Generation by Type[natural gas peaker es] : MostRecentRun</t>
  </si>
  <si>
    <t>Change in Electricity Generation by Type[lignite es] : MostRecentRun</t>
  </si>
  <si>
    <t>Change in Electricity Generation by Type[offshore wind es] : MostRecentRun</t>
  </si>
  <si>
    <t>Change in Electricity Generation by Type[crude oil es] : MostRecentRun</t>
  </si>
  <si>
    <t>Change in Electricity Generation by Type[heavy or residual fuel oil es] : MostRecentRun</t>
  </si>
  <si>
    <t>Change in Electricity Generation by Type[municipal solid waste es] : MostRecentRun</t>
  </si>
  <si>
    <t>Change in Electricity Generation by Type[hard coal w CCS es] : MostRecentRun</t>
  </si>
  <si>
    <t>Change in Electricity Generation by Type[natural gas combined cycle w CCS es] : MostRecentRun</t>
  </si>
  <si>
    <t>Change in Electricity Generation by Type[biomass w CCS es] : MostRecentRun</t>
  </si>
  <si>
    <t>Change in Electricity Generation by Type[lignite w CCS es] : MostRecentRun</t>
  </si>
  <si>
    <t>Change in Electricity Generation by Type[small modular reactor es] : MostRecentRun</t>
  </si>
  <si>
    <t>Change in Electricity Generation by Type[hydrogen combustion turbine es] : MostRecentRun</t>
  </si>
  <si>
    <t>Change in Electricity Generation by Type[hydrogen combined cycle es] : MostRecentRun</t>
  </si>
  <si>
    <t>Total CO2e Emissions by Sector[electricity sector] : MostRecentRun</t>
  </si>
  <si>
    <t>solar pv</t>
  </si>
  <si>
    <t>osw</t>
  </si>
  <si>
    <t>BAU Electricity Generation Capacity[hard coal es] : MostRecentRun</t>
  </si>
  <si>
    <t>BAU Electricity Generation Capacity[natural gas steam turbine es] : MostRecentRun</t>
  </si>
  <si>
    <t>BAU Electricity Generation Capacity[natural gas combined cycle es] : MostRecentRun</t>
  </si>
  <si>
    <t>BAU Electricity Generation Capacity[nuclear es] : MostRecentRun</t>
  </si>
  <si>
    <t>BAU Electricity Generation Capacity[hydro es] : MostRecentRun</t>
  </si>
  <si>
    <t>BAU Electricity Generation Capacity[onshore wind es] : MostRecentRun</t>
  </si>
  <si>
    <t>BAU Electricity Generation Capacity[solar PV es] : MostRecentRun</t>
  </si>
  <si>
    <t>BAU Electricity Generation Capacity[solar thermal es] : MostRecentRun</t>
  </si>
  <si>
    <t>BAU Electricity Generation Capacity[biomass es] : MostRecentRun</t>
  </si>
  <si>
    <t>BAU Electricity Generation Capacity[geothermal es] : MostRecentRun</t>
  </si>
  <si>
    <t>BAU Electricity Generation Capacity[petroleum es] : MostRecentRun</t>
  </si>
  <si>
    <t>BAU Electricity Generation Capacity[natural gas peaker es] : MostRecentRun</t>
  </si>
  <si>
    <t>BAU Electricity Generation Capacity[lignite es] : MostRecentRun</t>
  </si>
  <si>
    <t>BAU Electricity Generation Capacity[offshore wind es] : MostRecentRun</t>
  </si>
  <si>
    <t>BAU Electricity Generation Capacity[crude oil es] : MostRecentRun</t>
  </si>
  <si>
    <t>BAU Electricity Generation Capacity[heavy or residual fuel oil es] : MostRecentRun</t>
  </si>
  <si>
    <t>BAU Electricity Generation Capacity[municipal solid waste es] : MostRecentRun</t>
  </si>
  <si>
    <t>BAU Electricity Generation Capacity[hard coal w CCS es] : MostRecentRun</t>
  </si>
  <si>
    <t>BAU Electricity Generation Capacity[natural gas combined cycle w CCS es] : MostRecentRun</t>
  </si>
  <si>
    <t>BAU Electricity Generation Capacity[biomass w CCS es] : MostRecentRun</t>
  </si>
  <si>
    <t>BAU Electricity Generation Capacity[lignite w CCS es] : MostRecentRun</t>
  </si>
  <si>
    <t>BAU Electricity Generation Capacity[small modular reactor es] : MostRecentRun</t>
  </si>
  <si>
    <t>BAU Electricity Generation Capacity[hydrogen combustion turbine es] : MostRecentRun</t>
  </si>
  <si>
    <t>BAU Electricity Generation Capacity[hydrogen combined cycle es] : MostRecentRun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</si>
</sst>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1" fontId="2" fillId="0" borderId="0" xfId="0" applyNumberFormat="1" applyFont="1"/>
    <xf numFmtId="1" fontId="3" fillId="0" borderId="0" xfId="0" applyNumberFormat="1" applyFont="1"/>
    <xf numFmtId="0" fontId="2" fillId="0" borderId="0" xfId="0" applyFont="1"/>
    <xf numFmtId="0" fontId="4" fillId="0" borderId="0" xfId="0" applyFont="1"/>
    <xf numFmtId="0" fontId="0" fillId="4" borderId="0" xfId="0" applyFill="1"/>
    <xf numFmtId="0" fontId="2" fillId="5" borderId="0" xfId="0" applyFont="1" applyFill="1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9" fontId="0" fillId="0" borderId="0" xfId="1" applyFont="1"/>
    <xf numFmtId="0" fontId="5" fillId="2" borderId="0" xfId="0" applyFont="1" applyFill="1"/>
    <xf numFmtId="0" fontId="5" fillId="3" borderId="0" xfId="0" applyFont="1" applyFill="1"/>
    <xf numFmtId="0" fontId="0" fillId="5" borderId="0" xfId="0" applyFill="1"/>
    <xf numFmtId="0" fontId="4" fillId="5" borderId="0" xfId="0" applyFont="1" applyFill="1"/>
    <xf numFmtId="0" fontId="7" fillId="5" borderId="0" xfId="0" applyFont="1" applyFill="1"/>
    <xf numFmtId="0" fontId="5" fillId="4" borderId="0" xfId="0" applyFont="1" applyFill="1"/>
    <xf numFmtId="0" fontId="5" fillId="6" borderId="0" xfId="0" applyFont="1" applyFill="1"/>
    <xf numFmtId="1" fontId="0" fillId="2" borderId="0" xfId="0" applyNumberFormat="1" applyFill="1"/>
    <xf numFmtId="0" fontId="8" fillId="5" borderId="0" xfId="0" applyFont="1" applyFill="1"/>
    <xf numFmtId="0" fontId="6" fillId="5" borderId="0" xfId="2" applyFill="1"/>
    <xf numFmtId="0" fontId="4" fillId="0" borderId="0" xfId="0" applyFont="1" applyAlignment="1">
      <alignment vertical="center"/>
    </xf>
    <xf numFmtId="0" fontId="8" fillId="5" borderId="0" xfId="0" quotePrefix="1" applyFont="1" applyFill="1"/>
    <xf numFmtId="11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" fontId="0" fillId="3" borderId="0" xfId="0" applyNumberFormat="1" applyFill="1"/>
  </cellXfs>
  <cellStyles count="3">
    <cellStyle name="Hyperlink" xfId="2" xr:uid="{00000000-000B-0000-0000-000008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'Hydrogen Results'!$B$77</c:f>
              <c:strCache>
                <c:ptCount val="1"/>
                <c:pt idx="0">
                  <c:v>Additional Renewable Generation from Policy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'Hydrogen Results'!$C$2:$AE$2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'Hydrogen Results'!$C$77:$AE$77</c:f>
              <c:numCache>
                <c:formatCode>0.00E+00</c:formatCode>
                <c:ptCount val="29"/>
                <c:pt idx="0">
                  <c:v>31.174099999999999</c:v>
                </c:pt>
                <c:pt idx="1">
                  <c:v>32884600</c:v>
                </c:pt>
                <c:pt idx="2">
                  <c:v>59128800</c:v>
                </c:pt>
                <c:pt idx="3">
                  <c:v>81653575</c:v>
                </c:pt>
                <c:pt idx="4">
                  <c:v>103001220</c:v>
                </c:pt>
                <c:pt idx="5">
                  <c:v>126236470</c:v>
                </c:pt>
                <c:pt idx="6">
                  <c:v>149529750</c:v>
                </c:pt>
                <c:pt idx="7">
                  <c:v>163024670</c:v>
                </c:pt>
                <c:pt idx="8">
                  <c:v>155632934</c:v>
                </c:pt>
                <c:pt idx="9">
                  <c:v>157582354</c:v>
                </c:pt>
                <c:pt idx="10">
                  <c:v>171472568.09999999</c:v>
                </c:pt>
                <c:pt idx="11">
                  <c:v>186249518.09999999</c:v>
                </c:pt>
                <c:pt idx="12">
                  <c:v>204184892.09999999</c:v>
                </c:pt>
                <c:pt idx="13">
                  <c:v>219855236.19999999</c:v>
                </c:pt>
                <c:pt idx="14">
                  <c:v>233203988</c:v>
                </c:pt>
                <c:pt idx="15">
                  <c:v>251498688</c:v>
                </c:pt>
                <c:pt idx="16">
                  <c:v>293974840</c:v>
                </c:pt>
                <c:pt idx="17">
                  <c:v>262079400</c:v>
                </c:pt>
                <c:pt idx="18">
                  <c:v>322614800</c:v>
                </c:pt>
                <c:pt idx="19">
                  <c:v>319544700</c:v>
                </c:pt>
                <c:pt idx="20">
                  <c:v>363792500</c:v>
                </c:pt>
                <c:pt idx="21">
                  <c:v>319373100</c:v>
                </c:pt>
                <c:pt idx="22">
                  <c:v>297812100</c:v>
                </c:pt>
                <c:pt idx="23">
                  <c:v>406597600</c:v>
                </c:pt>
                <c:pt idx="24">
                  <c:v>409020100</c:v>
                </c:pt>
                <c:pt idx="25">
                  <c:v>515404600</c:v>
                </c:pt>
                <c:pt idx="26">
                  <c:v>417504830.93769997</c:v>
                </c:pt>
                <c:pt idx="27">
                  <c:v>462106700</c:v>
                </c:pt>
                <c:pt idx="28">
                  <c:v>348241795.89100003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0-4AD7-8CFD-84F6B452E174}"/>
            </c:ext>
          </c:extLst>
        </c:ser>
        <c:ser>
          <c:idx val="1"/>
          <c:order val="1"/>
          <c:tx>
            <c:strRef>
              <c:f>'Hydrogen Results'!$B$78</c:f>
              <c:strCache>
                <c:ptCount val="1"/>
                <c:pt idx="0">
                  <c:v>Hydrogen Electricity Demand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'Hydrogen Results'!$C$2:$AE$2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'Hydrogen Results'!$C$78:$AE$78</c:f>
              <c:numCache>
                <c:formatCode>0.00E+00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19062400</c:v>
                </c:pt>
                <c:pt idx="3">
                  <c:v>37994400</c:v>
                </c:pt>
                <c:pt idx="4">
                  <c:v>56848900</c:v>
                </c:pt>
                <c:pt idx="5">
                  <c:v>75198700</c:v>
                </c:pt>
                <c:pt idx="6">
                  <c:v>95745300</c:v>
                </c:pt>
                <c:pt idx="7">
                  <c:v>113903000</c:v>
                </c:pt>
                <c:pt idx="8">
                  <c:v>132187000</c:v>
                </c:pt>
                <c:pt idx="9">
                  <c:v>145331000</c:v>
                </c:pt>
                <c:pt idx="10">
                  <c:v>157785000</c:v>
                </c:pt>
                <c:pt idx="11">
                  <c:v>170064000</c:v>
                </c:pt>
                <c:pt idx="12">
                  <c:v>181773000</c:v>
                </c:pt>
                <c:pt idx="13">
                  <c:v>192853000</c:v>
                </c:pt>
                <c:pt idx="14">
                  <c:v>194336000</c:v>
                </c:pt>
                <c:pt idx="15">
                  <c:v>196566000</c:v>
                </c:pt>
                <c:pt idx="16">
                  <c:v>199731000</c:v>
                </c:pt>
                <c:pt idx="17">
                  <c:v>202820000</c:v>
                </c:pt>
                <c:pt idx="18">
                  <c:v>206729000</c:v>
                </c:pt>
                <c:pt idx="19">
                  <c:v>210684000</c:v>
                </c:pt>
                <c:pt idx="20">
                  <c:v>215243000</c:v>
                </c:pt>
                <c:pt idx="21">
                  <c:v>220894000</c:v>
                </c:pt>
                <c:pt idx="22">
                  <c:v>226040000</c:v>
                </c:pt>
                <c:pt idx="23">
                  <c:v>230899000</c:v>
                </c:pt>
                <c:pt idx="24">
                  <c:v>236074000</c:v>
                </c:pt>
                <c:pt idx="25">
                  <c:v>241016000</c:v>
                </c:pt>
                <c:pt idx="26">
                  <c:v>246477000</c:v>
                </c:pt>
                <c:pt idx="27">
                  <c:v>252548000</c:v>
                </c:pt>
                <c:pt idx="28">
                  <c:v>258900000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0-4AD7-8CFD-84F6B452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52944"/>
        <c:axId val="1514160720"/>
      </c:scatterChart>
      <c:valAx>
        <c:axId val="10229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0720"/>
        <c:crosses val="autoZero"/>
        <c:crossBetween val="midCat"/>
      </c:valAx>
      <c:valAx>
        <c:axId val="15141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95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'H2 Results'!$B$3</c:f>
              <c:strCache>
                <c:ptCount val="1"/>
                <c:pt idx="0">
                  <c:v>Total CO2e Emissions by Sector[electricity sector] : MostRecentRun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 Results'!$C$2:$AE$2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'H2 Results'!$C$3:$AE$3</c:f>
              <c:numCache>
                <c:formatCode>0.00E+00</c:formatCode>
                <c:ptCount val="29"/>
                <c:pt idx="0">
                  <c:v>643472000000000</c:v>
                </c:pt>
                <c:pt idx="1">
                  <c:v>627452000000000</c:v>
                </c:pt>
                <c:pt idx="2">
                  <c:v>539342000000000</c:v>
                </c:pt>
                <c:pt idx="3">
                  <c:v>510968000000000</c:v>
                </c:pt>
                <c:pt idx="4">
                  <c:v>484035000000000</c:v>
                </c:pt>
                <c:pt idx="5">
                  <c:v>410027000000000</c:v>
                </c:pt>
                <c:pt idx="6">
                  <c:v>338221000000000</c:v>
                </c:pt>
                <c:pt idx="7">
                  <c:v>282933000000000</c:v>
                </c:pt>
                <c:pt idx="8">
                  <c:v>228554000000000</c:v>
                </c:pt>
                <c:pt idx="9">
                  <c:v>212112000000000</c:v>
                </c:pt>
                <c:pt idx="10">
                  <c:v>193255000000000</c:v>
                </c:pt>
                <c:pt idx="11">
                  <c:v>151152000000000</c:v>
                </c:pt>
                <c:pt idx="12">
                  <c:v>104767000000000</c:v>
                </c:pt>
                <c:pt idx="13">
                  <c:v>53215300000000</c:v>
                </c:pt>
                <c:pt idx="14">
                  <c:v>33471200000000</c:v>
                </c:pt>
                <c:pt idx="15">
                  <c:v>-7658050000000</c:v>
                </c:pt>
                <c:pt idx="16">
                  <c:v>-31937900000000</c:v>
                </c:pt>
                <c:pt idx="17">
                  <c:v>-11961800000000</c:v>
                </c:pt>
                <c:pt idx="18">
                  <c:v>-69076300000000</c:v>
                </c:pt>
                <c:pt idx="19">
                  <c:v>-70188300000000</c:v>
                </c:pt>
                <c:pt idx="20">
                  <c:v>-128024000000000</c:v>
                </c:pt>
                <c:pt idx="21">
                  <c:v>-114224000000000</c:v>
                </c:pt>
                <c:pt idx="22">
                  <c:v>-125064000000000</c:v>
                </c:pt>
                <c:pt idx="23">
                  <c:v>-114307000000000</c:v>
                </c:pt>
                <c:pt idx="24">
                  <c:v>-128692000000000</c:v>
                </c:pt>
                <c:pt idx="25">
                  <c:v>-121052000000000</c:v>
                </c:pt>
                <c:pt idx="26">
                  <c:v>-129591000000000</c:v>
                </c:pt>
                <c:pt idx="27">
                  <c:v>-125637000000000</c:v>
                </c:pt>
                <c:pt idx="28">
                  <c:v>-123828000000000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B-4331-8ACA-29884C8F16FB}"/>
            </c:ext>
          </c:extLst>
        </c:ser>
        <c:ser>
          <c:idx val="1"/>
          <c:order val="1"/>
          <c:tx>
            <c:strRef>
              <c:f>'H2 Results'!$B$6</c:f>
              <c:strCache>
                <c:ptCount val="1"/>
                <c:pt idx="0">
                  <c:v>Total CO2e Emissions by Sector[electricity sector] : MostRecentRun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'H2 Results'!$C$2:$AE$2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'H2 Results'!$C$6:$AE$6</c:f>
              <c:numCache>
                <c:formatCode>0.00E+00</c:formatCode>
                <c:ptCount val="29"/>
                <c:pt idx="0">
                  <c:v>643472000000000</c:v>
                </c:pt>
                <c:pt idx="1">
                  <c:v>611359000000000</c:v>
                </c:pt>
                <c:pt idx="2">
                  <c:v>530202000000000</c:v>
                </c:pt>
                <c:pt idx="3">
                  <c:v>509337000000000</c:v>
                </c:pt>
                <c:pt idx="4">
                  <c:v>483018000000000</c:v>
                </c:pt>
                <c:pt idx="5">
                  <c:v>410462000000000</c:v>
                </c:pt>
                <c:pt idx="6">
                  <c:v>339517000000000</c:v>
                </c:pt>
                <c:pt idx="7">
                  <c:v>282839000000000</c:v>
                </c:pt>
                <c:pt idx="8">
                  <c:v>229418000000000</c:v>
                </c:pt>
                <c:pt idx="9">
                  <c:v>214769000000000</c:v>
                </c:pt>
                <c:pt idx="10">
                  <c:v>201309000000000</c:v>
                </c:pt>
                <c:pt idx="11">
                  <c:v>190349000000000</c:v>
                </c:pt>
                <c:pt idx="12">
                  <c:v>151188000000000</c:v>
                </c:pt>
                <c:pt idx="13">
                  <c:v>95195500000000</c:v>
                </c:pt>
                <c:pt idx="14">
                  <c:v>58035500000000</c:v>
                </c:pt>
                <c:pt idx="15">
                  <c:v>29150500000000</c:v>
                </c:pt>
                <c:pt idx="16">
                  <c:v>-8062880000000</c:v>
                </c:pt>
                <c:pt idx="17">
                  <c:v>-30237200000000</c:v>
                </c:pt>
                <c:pt idx="18">
                  <c:v>-43930700000000</c:v>
                </c:pt>
                <c:pt idx="19">
                  <c:v>-32549800000000</c:v>
                </c:pt>
                <c:pt idx="20">
                  <c:v>-82835600000000</c:v>
                </c:pt>
                <c:pt idx="21">
                  <c:v>-76993200000000</c:v>
                </c:pt>
                <c:pt idx="22">
                  <c:v>-124464000000000</c:v>
                </c:pt>
                <c:pt idx="23">
                  <c:v>-126371000000000</c:v>
                </c:pt>
                <c:pt idx="24">
                  <c:v>-126903000000000</c:v>
                </c:pt>
                <c:pt idx="25">
                  <c:v>-138669000000000</c:v>
                </c:pt>
                <c:pt idx="26">
                  <c:v>-128400000000000</c:v>
                </c:pt>
                <c:pt idx="27">
                  <c:v>-145407000000000</c:v>
                </c:pt>
                <c:pt idx="28">
                  <c:v>-143724000000000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B-4331-8ACA-29884C8F1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5583"/>
        <c:axId val="16522223"/>
      </c:scatterChart>
      <c:valAx>
        <c:axId val="1652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223"/>
        <c:crosses val="autoZero"/>
        <c:crossBetween val="midCat"/>
      </c:valAx>
      <c:valAx>
        <c:axId val="165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161192</xdr:rowOff>
    </xdr:from>
    <xdr:to>
      <xdr:col>2</xdr:col>
      <xdr:colOff>1781175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017F09-F99A-4704-88C5-FE5FFF42E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9492"/>
          <a:ext cx="2146300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103505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FEFBC15A-5E05-4007-A685-0DF220A8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5242" cy="1290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1584113</xdr:colOff>
      <xdr:row>39</xdr:row>
      <xdr:rowOff>73720</xdr:rowOff>
    </xdr:from>
    <xdr:to>
      <xdr:col>1</xdr:col>
      <xdr:colOff>78129</xdr:colOff>
      <xdr:row>73</xdr:row>
      <xdr:rowOff>160111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88E0AB-B4DE-4AE2-C5EC-0DAFA42DA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4113" y="6972541"/>
          <a:ext cx="3501445" cy="6103924"/>
        </a:xfrm>
        <a:prstGeom prst="rect">
          <a:avLst/>
        </a:prstGeom>
      </xdr:spPr>
    </xdr:pic>
    <xdr:clientData/>
  </xdr:twoCellAnchor>
  <xdr:twoCellAnchor editAs="oneCell">
    <xdr:from>
      <xdr:col>2</xdr:col>
      <xdr:colOff>216355</xdr:colOff>
      <xdr:row>48</xdr:row>
      <xdr:rowOff>44663</xdr:rowOff>
    </xdr:from>
    <xdr:to>
      <xdr:col>10</xdr:col>
      <xdr:colOff>170862</xdr:colOff>
      <xdr:row>71</xdr:row>
      <xdr:rowOff>30389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3C65CF-AB36-44E2-A33B-A4298AB28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6105" y="8535520"/>
          <a:ext cx="4853078" cy="40510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41648</xdr:colOff>
      <xdr:row>79</xdr:row>
      <xdr:rowOff>6723</xdr:rowOff>
    </xdr:from>
    <xdr:to>
      <xdr:col>9</xdr:col>
      <xdr:colOff>358588</xdr:colOff>
      <xdr:row>94</xdr:row>
      <xdr:rowOff>57336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92336-9192-4EF5-BF78-2B58292BB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10</xdr:row>
      <xdr:rowOff>58737</xdr:rowOff>
    </xdr:from>
    <xdr:to>
      <xdr:col>12</xdr:col>
      <xdr:colOff>314325</xdr:colOff>
      <xdr:row>25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C9B28-7BD2-5B09-410D-A596727B9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0EDE-E56C-4DF9-9C8D-7B6714D2C68A}">
  <dimension ref="B11:D29"/>
  <sheetViews>
    <sheetView workbookViewId="0">
      <selection activeCell="E31" sqref="E31"/>
    </sheetView>
  </sheetViews>
  <sheetFormatPr defaultColWidth="10.81640625" defaultRowHeight="14.5" x14ac:dyDescent="0.35"/>
  <cols>
    <col min="1" max="2" width="10.81640625" style="13"/>
    <col min="3" max="3" width="46.54296875" style="13" bestFit="1" customWidth="1"/>
    <col min="4" max="16384" width="10.81640625" style="13"/>
  </cols>
  <sheetData>
    <row r="11" spans="2:4" x14ac:dyDescent="0.35">
      <c r="B11" s="4" t="s">
        <v>37</v>
      </c>
    </row>
    <row r="12" spans="2:4" x14ac:dyDescent="0.35">
      <c r="B12" s="6"/>
    </row>
    <row r="13" spans="2:4" x14ac:dyDescent="0.35">
      <c r="B13" s="6" t="s">
        <v>0</v>
      </c>
      <c r="C13" s="6" t="s">
        <v>82</v>
      </c>
      <c r="D13" s="13" t="s">
        <v>83</v>
      </c>
    </row>
    <row r="14" spans="2:4" x14ac:dyDescent="0.35">
      <c r="B14" s="6"/>
      <c r="C14" s="6" t="s">
        <v>84</v>
      </c>
      <c r="D14" s="13" t="s">
        <v>85</v>
      </c>
    </row>
    <row r="15" spans="2:4" x14ac:dyDescent="0.35">
      <c r="B15" s="6"/>
      <c r="C15" s="6"/>
      <c r="D15" s="20"/>
    </row>
    <row r="16" spans="2:4" x14ac:dyDescent="0.35">
      <c r="B16" s="6" t="s">
        <v>1</v>
      </c>
    </row>
    <row r="17" spans="2:3" x14ac:dyDescent="0.35">
      <c r="B17" s="14"/>
      <c r="C17" s="15"/>
    </row>
    <row r="18" spans="2:3" x14ac:dyDescent="0.35">
      <c r="B18" s="19" t="s">
        <v>2</v>
      </c>
      <c r="C18" s="15"/>
    </row>
    <row r="19" spans="2:3" x14ac:dyDescent="0.35">
      <c r="B19" s="19" t="s">
        <v>38</v>
      </c>
      <c r="C19" s="15"/>
    </row>
    <row r="20" spans="2:3" x14ac:dyDescent="0.35">
      <c r="B20" s="19" t="s">
        <v>3</v>
      </c>
      <c r="C20" s="15"/>
    </row>
    <row r="21" spans="2:3" x14ac:dyDescent="0.35">
      <c r="B21" s="19" t="s">
        <v>4</v>
      </c>
      <c r="C21" s="15"/>
    </row>
    <row r="22" spans="2:3" x14ac:dyDescent="0.35">
      <c r="B22" s="19"/>
      <c r="C22" s="15"/>
    </row>
    <row r="23" spans="2:3" x14ac:dyDescent="0.35">
      <c r="B23" s="19" t="s">
        <v>39</v>
      </c>
      <c r="C23" s="15"/>
    </row>
    <row r="24" spans="2:3" x14ac:dyDescent="0.35">
      <c r="C24" s="15"/>
    </row>
    <row r="25" spans="2:3" x14ac:dyDescent="0.35">
      <c r="B25" s="19" t="s">
        <v>5</v>
      </c>
      <c r="C25" s="19"/>
    </row>
    <row r="26" spans="2:3" x14ac:dyDescent="0.35">
      <c r="B26" s="19"/>
      <c r="C26" s="22" t="s">
        <v>6</v>
      </c>
    </row>
    <row r="27" spans="2:3" x14ac:dyDescent="0.35">
      <c r="B27" s="19"/>
      <c r="C27" s="22" t="s">
        <v>7</v>
      </c>
    </row>
    <row r="28" spans="2:3" x14ac:dyDescent="0.35">
      <c r="B28" s="19"/>
      <c r="C28" s="22" t="s">
        <v>8</v>
      </c>
    </row>
    <row r="29" spans="2:3" x14ac:dyDescent="0.35">
      <c r="B29" s="15"/>
      <c r="C29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06D0-7842-4D0E-B980-D5F83B9D388B}">
  <dimension ref="A1:AD10"/>
  <sheetViews>
    <sheetView workbookViewId="0">
      <selection activeCell="C14" sqref="C14"/>
    </sheetView>
  </sheetViews>
  <sheetFormatPr defaultRowHeight="14.5" x14ac:dyDescent="0.35"/>
  <cols>
    <col min="1" max="1" width="73.6328125" bestFit="1" customWidth="1"/>
  </cols>
  <sheetData>
    <row r="1" spans="1:30" x14ac:dyDescent="0.35">
      <c r="A1" t="s">
        <v>40</v>
      </c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>
        <v>2036</v>
      </c>
      <c r="Q1">
        <v>2037</v>
      </c>
      <c r="R1">
        <v>2038</v>
      </c>
      <c r="S1">
        <v>2039</v>
      </c>
      <c r="T1">
        <v>2040</v>
      </c>
      <c r="U1">
        <v>2041</v>
      </c>
      <c r="V1">
        <v>2042</v>
      </c>
      <c r="W1">
        <v>2043</v>
      </c>
      <c r="X1">
        <v>2044</v>
      </c>
      <c r="Y1">
        <v>2045</v>
      </c>
      <c r="Z1">
        <v>2046</v>
      </c>
      <c r="AA1">
        <v>2047</v>
      </c>
      <c r="AB1">
        <v>2048</v>
      </c>
      <c r="AC1">
        <v>2049</v>
      </c>
      <c r="AD1">
        <v>2050</v>
      </c>
    </row>
    <row r="2" spans="1:30" x14ac:dyDescent="0.35">
      <c r="A2" t="s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23">
        <v>5189890000000</v>
      </c>
      <c r="I2" s="23">
        <v>4739460000000</v>
      </c>
      <c r="J2" s="23">
        <v>4296120000000</v>
      </c>
      <c r="K2" s="23">
        <v>8099420000000</v>
      </c>
      <c r="L2" s="23">
        <v>11374400000000</v>
      </c>
      <c r="M2" s="23">
        <v>14107300000000</v>
      </c>
      <c r="N2" s="23">
        <v>16292000000000</v>
      </c>
      <c r="O2" s="23">
        <v>17896500000000</v>
      </c>
      <c r="P2" s="23">
        <v>17729100000000</v>
      </c>
      <c r="Q2" s="23">
        <v>20471600000000</v>
      </c>
      <c r="R2" s="23">
        <v>23233800000000</v>
      </c>
      <c r="S2" s="23">
        <v>25978700000000</v>
      </c>
      <c r="T2" s="23">
        <v>28799800000000</v>
      </c>
      <c r="U2" s="23">
        <v>31564700000000</v>
      </c>
      <c r="V2" s="23">
        <v>34442500000000</v>
      </c>
      <c r="W2" s="23">
        <v>40120600000000</v>
      </c>
      <c r="X2" s="23">
        <v>43077400000000</v>
      </c>
      <c r="Y2" s="23">
        <v>45967300000000</v>
      </c>
      <c r="Z2" s="23">
        <v>48840700000000</v>
      </c>
      <c r="AA2" s="23">
        <v>51708000000000</v>
      </c>
      <c r="AB2" s="23">
        <v>54667100000000</v>
      </c>
      <c r="AC2" s="23">
        <v>57746000000000</v>
      </c>
      <c r="AD2" s="23">
        <v>60797400000000</v>
      </c>
    </row>
    <row r="3" spans="1:30" x14ac:dyDescent="0.35">
      <c r="A3" t="s">
        <v>100</v>
      </c>
      <c r="B3" s="23">
        <v>752129000000000</v>
      </c>
      <c r="C3" s="23">
        <v>743264000000000</v>
      </c>
      <c r="D3" s="23">
        <v>701409000000000</v>
      </c>
      <c r="E3" s="23">
        <v>657515000000000</v>
      </c>
      <c r="F3" s="23">
        <v>611718000000000</v>
      </c>
      <c r="G3" s="23">
        <v>563661000000000</v>
      </c>
      <c r="H3" s="23">
        <v>513799000000000</v>
      </c>
      <c r="I3" s="23">
        <v>469207000000000</v>
      </c>
      <c r="J3" s="23">
        <v>425316000000000</v>
      </c>
      <c r="K3" s="23">
        <v>396871000000000</v>
      </c>
      <c r="L3" s="23">
        <v>367771000000000</v>
      </c>
      <c r="M3" s="23">
        <v>338574000000000</v>
      </c>
      <c r="N3" s="23">
        <v>309547000000000</v>
      </c>
      <c r="O3" s="23">
        <v>280379000000000</v>
      </c>
      <c r="P3" s="23">
        <v>277756000000000</v>
      </c>
      <c r="Q3" s="23">
        <v>271980000000000</v>
      </c>
      <c r="R3" s="23">
        <v>267189000000000</v>
      </c>
      <c r="S3" s="23">
        <v>262673000000000</v>
      </c>
      <c r="T3" s="23">
        <v>259198000000000</v>
      </c>
      <c r="U3" s="23">
        <v>255387000000000</v>
      </c>
      <c r="V3" s="23">
        <v>252578000000000</v>
      </c>
      <c r="W3" s="23">
        <v>246455000000000</v>
      </c>
      <c r="X3" s="23">
        <v>244105000000000</v>
      </c>
      <c r="Y3" s="23">
        <v>241329000000000</v>
      </c>
      <c r="Z3" s="23">
        <v>238457000000000</v>
      </c>
      <c r="AA3" s="23">
        <v>235559000000000</v>
      </c>
      <c r="AB3" s="23">
        <v>233055000000000</v>
      </c>
      <c r="AC3" s="23">
        <v>230984000000000</v>
      </c>
      <c r="AD3" s="23">
        <v>228714000000000</v>
      </c>
    </row>
    <row r="4" spans="1:30" x14ac:dyDescent="0.35">
      <c r="A4" t="s">
        <v>101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 t="s">
        <v>102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 t="s">
        <v>103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 t="s">
        <v>104</v>
      </c>
      <c r="B7">
        <v>0</v>
      </c>
      <c r="C7">
        <v>0</v>
      </c>
      <c r="D7" s="23">
        <v>45396000000000</v>
      </c>
      <c r="E7" s="23">
        <v>90999900000000</v>
      </c>
      <c r="F7" s="23">
        <v>136934000000000</v>
      </c>
      <c r="G7" s="23">
        <v>182160000000000</v>
      </c>
      <c r="H7" s="23">
        <v>228375000000000</v>
      </c>
      <c r="I7" s="23">
        <v>274675000000000</v>
      </c>
      <c r="J7" s="23">
        <v>321774000000000</v>
      </c>
      <c r="K7" s="23">
        <v>351385000000000</v>
      </c>
      <c r="L7" s="23">
        <v>380531000000000</v>
      </c>
      <c r="M7" s="23">
        <v>409458000000000</v>
      </c>
      <c r="N7" s="23">
        <v>438294000000000</v>
      </c>
      <c r="O7" s="23">
        <v>466374000000000</v>
      </c>
      <c r="P7" s="23">
        <v>471592000000000</v>
      </c>
      <c r="Q7" s="23">
        <v>476477000000000</v>
      </c>
      <c r="R7" s="23">
        <v>483080000000000</v>
      </c>
      <c r="S7" s="23">
        <v>490240000000000</v>
      </c>
      <c r="T7" s="23">
        <v>499483000000000</v>
      </c>
      <c r="U7" s="23">
        <v>508262000000000</v>
      </c>
      <c r="V7" s="23">
        <v>519270000000000</v>
      </c>
      <c r="W7" s="23">
        <v>529637000000000</v>
      </c>
      <c r="X7" s="23">
        <v>542268000000000</v>
      </c>
      <c r="Y7" s="23">
        <v>554324000000000</v>
      </c>
      <c r="Z7" s="23">
        <v>566515000000000</v>
      </c>
      <c r="AA7" s="23">
        <v>578995000000000</v>
      </c>
      <c r="AB7" s="23">
        <v>592850000000000</v>
      </c>
      <c r="AC7" s="23">
        <v>608304000000000</v>
      </c>
      <c r="AD7" s="23">
        <v>623773000000000</v>
      </c>
    </row>
    <row r="8" spans="1:30" x14ac:dyDescent="0.35">
      <c r="A8" t="s">
        <v>105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10" spans="1:30" x14ac:dyDescent="0.35">
      <c r="B10">
        <f>SUM(B7,B2)/SUM(B2:B8)</f>
        <v>0</v>
      </c>
      <c r="C10">
        <f t="shared" ref="C10:AD10" si="0">SUM(C7,C2)/SUM(C2:C8)</f>
        <v>0</v>
      </c>
      <c r="D10">
        <f t="shared" si="0"/>
        <v>6.0786952417297688E-2</v>
      </c>
      <c r="E10">
        <f t="shared" si="0"/>
        <v>0.12157393259639855</v>
      </c>
      <c r="F10">
        <f t="shared" si="0"/>
        <v>0.18290741225562746</v>
      </c>
      <c r="G10">
        <f t="shared" si="0"/>
        <v>0.24424091035248405</v>
      </c>
      <c r="H10">
        <f t="shared" si="0"/>
        <v>0.31251829680987131</v>
      </c>
      <c r="I10">
        <f t="shared" si="0"/>
        <v>0.37323864587050443</v>
      </c>
      <c r="J10">
        <f t="shared" si="0"/>
        <v>0.43395813593149685</v>
      </c>
      <c r="K10">
        <f t="shared" si="0"/>
        <v>0.47528504522384463</v>
      </c>
      <c r="L10">
        <f t="shared" si="0"/>
        <v>0.51588465825712104</v>
      </c>
      <c r="M10">
        <f t="shared" si="0"/>
        <v>0.55575837645427806</v>
      </c>
      <c r="N10">
        <f t="shared" si="0"/>
        <v>0.59490429022172842</v>
      </c>
      <c r="O10">
        <f t="shared" si="0"/>
        <v>0.63332350312136476</v>
      </c>
      <c r="P10">
        <f t="shared" si="0"/>
        <v>0.63790341283816188</v>
      </c>
      <c r="Q10">
        <f t="shared" si="0"/>
        <v>0.64628705448074109</v>
      </c>
      <c r="R10">
        <f t="shared" si="0"/>
        <v>0.65457267898707028</v>
      </c>
      <c r="S10">
        <f t="shared" si="0"/>
        <v>0.66276056093549329</v>
      </c>
      <c r="T10">
        <f t="shared" si="0"/>
        <v>0.67085165758961995</v>
      </c>
      <c r="U10" s="23">
        <f>SUM(U7,U2)/SUM(U2:U8)</f>
        <v>0.67884481869464774</v>
      </c>
      <c r="V10">
        <f t="shared" si="0"/>
        <v>0.6867406970564579</v>
      </c>
      <c r="W10">
        <f t="shared" si="0"/>
        <v>0.69805048341571796</v>
      </c>
      <c r="X10">
        <f t="shared" si="0"/>
        <v>0.70570271591887834</v>
      </c>
      <c r="Y10">
        <f t="shared" si="0"/>
        <v>0.71325667881347443</v>
      </c>
      <c r="Z10">
        <f t="shared" si="0"/>
        <v>0.72071509360308184</v>
      </c>
      <c r="AA10">
        <f t="shared" si="0"/>
        <v>0.72807418540810975</v>
      </c>
      <c r="AB10">
        <f t="shared" si="0"/>
        <v>0.7353368338606231</v>
      </c>
      <c r="AC10">
        <f t="shared" si="0"/>
        <v>0.74250251384005517</v>
      </c>
      <c r="AD10">
        <f t="shared" si="0"/>
        <v>0.74956979446928029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2198-DFFF-4800-9FFE-C9CDE7B4FFB4}">
  <sheetPr>
    <tabColor theme="7" tint="0.79998168889431442"/>
  </sheetPr>
  <dimension ref="A1:AL54"/>
  <sheetViews>
    <sheetView topLeftCell="B7" zoomScale="70" zoomScaleNormal="70" workbookViewId="0">
      <selection activeCell="M37" sqref="M37:AD37"/>
    </sheetView>
  </sheetViews>
  <sheetFormatPr defaultRowHeight="14.5" x14ac:dyDescent="0.35"/>
  <cols>
    <col min="1" max="1" width="71.54296875" bestFit="1" customWidth="1"/>
  </cols>
  <sheetData>
    <row r="1" spans="1:30" x14ac:dyDescent="0.35">
      <c r="A1" t="s">
        <v>40</v>
      </c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>
        <v>2036</v>
      </c>
      <c r="Q1">
        <v>2037</v>
      </c>
      <c r="R1">
        <v>2038</v>
      </c>
      <c r="S1">
        <v>2039</v>
      </c>
      <c r="T1">
        <v>2040</v>
      </c>
      <c r="U1">
        <v>2041</v>
      </c>
      <c r="V1">
        <v>2042</v>
      </c>
      <c r="W1">
        <v>2043</v>
      </c>
      <c r="X1">
        <v>2044</v>
      </c>
      <c r="Y1">
        <v>2045</v>
      </c>
      <c r="Z1">
        <v>2046</v>
      </c>
      <c r="AA1">
        <v>2047</v>
      </c>
      <c r="AB1">
        <v>2048</v>
      </c>
      <c r="AC1">
        <v>2049</v>
      </c>
      <c r="AD1">
        <v>2050</v>
      </c>
    </row>
    <row r="2" spans="1:30" x14ac:dyDescent="0.35">
      <c r="A2" t="s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23">
        <v>5189890000000</v>
      </c>
      <c r="I2" s="23">
        <v>4739460000000</v>
      </c>
      <c r="J2" s="23">
        <v>4296120000000</v>
      </c>
      <c r="K2" s="23">
        <v>8099420000000</v>
      </c>
      <c r="L2" s="23">
        <v>11374400000000</v>
      </c>
      <c r="M2" s="23">
        <v>14107300000000</v>
      </c>
      <c r="N2" s="23">
        <v>16292000000000</v>
      </c>
      <c r="O2" s="23">
        <v>17896500000000</v>
      </c>
      <c r="P2" s="23">
        <v>17729100000000</v>
      </c>
      <c r="Q2" s="23">
        <v>20471600000000</v>
      </c>
      <c r="R2" s="23">
        <v>23233800000000</v>
      </c>
      <c r="S2" s="23">
        <v>25978700000000</v>
      </c>
      <c r="T2" s="23">
        <v>28799800000000</v>
      </c>
      <c r="U2" s="23">
        <v>31564700000000</v>
      </c>
      <c r="V2" s="23">
        <v>34442500000000</v>
      </c>
      <c r="W2" s="23">
        <v>40120600000000</v>
      </c>
      <c r="X2" s="23">
        <v>43077400000000</v>
      </c>
      <c r="Y2" s="23">
        <v>45967300000000</v>
      </c>
      <c r="Z2" s="23">
        <v>48840700000000</v>
      </c>
      <c r="AA2" s="23">
        <v>51708000000000</v>
      </c>
      <c r="AB2" s="23">
        <v>54667100000000</v>
      </c>
      <c r="AC2" s="23">
        <v>57746000000000</v>
      </c>
      <c r="AD2" s="23">
        <v>60797400000000</v>
      </c>
    </row>
    <row r="3" spans="1:30" x14ac:dyDescent="0.35">
      <c r="A3" t="s">
        <v>100</v>
      </c>
      <c r="B3" s="23">
        <v>752129000000000</v>
      </c>
      <c r="C3" s="23">
        <v>743264000000000</v>
      </c>
      <c r="D3" s="23">
        <v>701409000000000</v>
      </c>
      <c r="E3" s="23">
        <v>657515000000000</v>
      </c>
      <c r="F3" s="23">
        <v>611718000000000</v>
      </c>
      <c r="G3" s="23">
        <v>563661000000000</v>
      </c>
      <c r="H3" s="23">
        <v>513799000000000</v>
      </c>
      <c r="I3" s="23">
        <v>469207000000000</v>
      </c>
      <c r="J3" s="23">
        <v>425316000000000</v>
      </c>
      <c r="K3" s="23">
        <v>396871000000000</v>
      </c>
      <c r="L3" s="23">
        <v>367771000000000</v>
      </c>
      <c r="M3" s="23">
        <v>338574000000000</v>
      </c>
      <c r="N3" s="23">
        <v>309547000000000</v>
      </c>
      <c r="O3" s="23">
        <v>280379000000000</v>
      </c>
      <c r="P3" s="23">
        <v>277756000000000</v>
      </c>
      <c r="Q3" s="23">
        <v>271980000000000</v>
      </c>
      <c r="R3" s="23">
        <v>267189000000000</v>
      </c>
      <c r="S3" s="23">
        <v>262673000000000</v>
      </c>
      <c r="T3" s="23">
        <v>259198000000000</v>
      </c>
      <c r="U3" s="23">
        <v>255387000000000</v>
      </c>
      <c r="V3" s="23">
        <v>252578000000000</v>
      </c>
      <c r="W3" s="23">
        <v>246455000000000</v>
      </c>
      <c r="X3" s="23">
        <v>244105000000000</v>
      </c>
      <c r="Y3" s="23">
        <v>241329000000000</v>
      </c>
      <c r="Z3" s="23">
        <v>238457000000000</v>
      </c>
      <c r="AA3" s="23">
        <v>235559000000000</v>
      </c>
      <c r="AB3" s="23">
        <v>233055000000000</v>
      </c>
      <c r="AC3" s="23">
        <v>230984000000000</v>
      </c>
      <c r="AD3" s="23">
        <v>228714000000000</v>
      </c>
    </row>
    <row r="4" spans="1:30" x14ac:dyDescent="0.35">
      <c r="A4" t="s">
        <v>101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 t="s">
        <v>102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 t="s">
        <v>103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 t="s">
        <v>104</v>
      </c>
      <c r="B7">
        <v>0</v>
      </c>
      <c r="C7">
        <v>0</v>
      </c>
      <c r="D7" s="23">
        <v>45396000000000</v>
      </c>
      <c r="E7" s="23">
        <v>90999900000000</v>
      </c>
      <c r="F7" s="23">
        <v>136934000000000</v>
      </c>
      <c r="G7" s="23">
        <v>182160000000000</v>
      </c>
      <c r="H7" s="23">
        <v>228375000000000</v>
      </c>
      <c r="I7" s="23">
        <v>274675000000000</v>
      </c>
      <c r="J7" s="23">
        <v>321774000000000</v>
      </c>
      <c r="K7" s="23">
        <v>351385000000000</v>
      </c>
      <c r="L7" s="23">
        <v>380531000000000</v>
      </c>
      <c r="M7" s="23">
        <v>409458000000000</v>
      </c>
      <c r="N7" s="23">
        <v>438294000000000</v>
      </c>
      <c r="O7" s="23">
        <v>466374000000000</v>
      </c>
      <c r="P7" s="23">
        <v>471592000000000</v>
      </c>
      <c r="Q7" s="23">
        <v>476477000000000</v>
      </c>
      <c r="R7" s="23">
        <v>483080000000000</v>
      </c>
      <c r="S7" s="23">
        <v>490240000000000</v>
      </c>
      <c r="T7" s="23">
        <v>499483000000000</v>
      </c>
      <c r="U7" s="23">
        <v>508262000000000</v>
      </c>
      <c r="V7" s="23">
        <v>519270000000000</v>
      </c>
      <c r="W7" s="23">
        <v>529637000000000</v>
      </c>
      <c r="X7" s="23">
        <v>542268000000000</v>
      </c>
      <c r="Y7" s="23">
        <v>554324000000000</v>
      </c>
      <c r="Z7" s="23">
        <v>566515000000000</v>
      </c>
      <c r="AA7" s="23">
        <v>578995000000000</v>
      </c>
      <c r="AB7" s="23">
        <v>592850000000000</v>
      </c>
      <c r="AC7" s="23">
        <v>608304000000000</v>
      </c>
      <c r="AD7" s="23">
        <v>623773000000000</v>
      </c>
    </row>
    <row r="8" spans="1:30" x14ac:dyDescent="0.35">
      <c r="A8" t="s">
        <v>105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5">
      <c r="B9" s="10">
        <f>B7/SUM(B2:B8)</f>
        <v>0</v>
      </c>
      <c r="C9" s="10">
        <f t="shared" ref="C9:X9" si="0">C7/SUM(C2:C8)</f>
        <v>0</v>
      </c>
      <c r="D9" s="10">
        <f t="shared" si="0"/>
        <v>6.0786952417297688E-2</v>
      </c>
      <c r="E9" s="10">
        <f t="shared" si="0"/>
        <v>0.12157393259639855</v>
      </c>
      <c r="F9" s="10">
        <f t="shared" si="0"/>
        <v>0.18290741225562746</v>
      </c>
      <c r="G9" s="10">
        <f t="shared" si="0"/>
        <v>0.24424091035248405</v>
      </c>
      <c r="H9" s="10">
        <f t="shared" si="0"/>
        <v>0.30557403569498121</v>
      </c>
      <c r="I9" s="10">
        <f t="shared" si="0"/>
        <v>0.36690772930821408</v>
      </c>
      <c r="J9" s="24">
        <f t="shared" si="0"/>
        <v>0.42824054295812652</v>
      </c>
      <c r="K9" s="10">
        <f t="shared" si="0"/>
        <v>0.4645765611093261</v>
      </c>
      <c r="L9" s="10">
        <f t="shared" si="0"/>
        <v>0.50091196725342524</v>
      </c>
      <c r="M9" s="10">
        <f t="shared" si="0"/>
        <v>0.53724824320173492</v>
      </c>
      <c r="N9" s="10">
        <f t="shared" si="0"/>
        <v>0.57358339451378226</v>
      </c>
      <c r="O9" s="10">
        <f t="shared" si="0"/>
        <v>0.6099186620798156</v>
      </c>
      <c r="P9" s="10">
        <f t="shared" si="0"/>
        <v>0.61479087304261848</v>
      </c>
      <c r="Q9" s="10">
        <f t="shared" si="0"/>
        <v>0.61966351622244253</v>
      </c>
      <c r="R9" s="10">
        <f t="shared" si="0"/>
        <v>0.62453555436386265</v>
      </c>
      <c r="S9" s="10">
        <f t="shared" si="0"/>
        <v>0.62940714350916827</v>
      </c>
      <c r="T9" s="10">
        <f t="shared" si="0"/>
        <v>0.63427959132463929</v>
      </c>
      <c r="U9" s="10">
        <f t="shared" si="0"/>
        <v>0.6391514633110571</v>
      </c>
      <c r="V9" s="10">
        <f t="shared" si="0"/>
        <v>0.64402346300743962</v>
      </c>
      <c r="W9" s="10">
        <f t="shared" si="0"/>
        <v>0.64889588815463028</v>
      </c>
      <c r="X9" s="10">
        <f t="shared" si="0"/>
        <v>0.65376784434608748</v>
      </c>
    </row>
    <row r="10" spans="1:30" x14ac:dyDescent="0.35">
      <c r="B10" s="10">
        <f t="shared" ref="B10:W10" si="1">SUM(B2,B7)/SUM(B2:B8)</f>
        <v>0</v>
      </c>
      <c r="C10" s="10">
        <f t="shared" si="1"/>
        <v>0</v>
      </c>
      <c r="D10" s="10">
        <f t="shared" si="1"/>
        <v>6.0786952417297688E-2</v>
      </c>
      <c r="E10" s="10">
        <f t="shared" si="1"/>
        <v>0.12157393259639855</v>
      </c>
      <c r="F10" s="10">
        <f t="shared" si="1"/>
        <v>0.18290741225562746</v>
      </c>
      <c r="G10" s="10">
        <f t="shared" si="1"/>
        <v>0.24424091035248405</v>
      </c>
      <c r="H10" s="10">
        <f t="shared" si="1"/>
        <v>0.31251829680987131</v>
      </c>
      <c r="I10" s="10">
        <f t="shared" si="1"/>
        <v>0.37323864587050443</v>
      </c>
      <c r="J10" s="24">
        <f t="shared" si="1"/>
        <v>0.43395813593149685</v>
      </c>
      <c r="K10" s="10">
        <f t="shared" si="1"/>
        <v>0.47528504522384463</v>
      </c>
      <c r="L10" s="10">
        <f t="shared" si="1"/>
        <v>0.51588465825712104</v>
      </c>
      <c r="M10" s="10">
        <f>SUM(M2,M7)/SUM(M2:M8)</f>
        <v>0.55575837645427806</v>
      </c>
      <c r="N10" s="10">
        <f t="shared" si="1"/>
        <v>0.59490429022172842</v>
      </c>
      <c r="O10" s="10">
        <f t="shared" si="1"/>
        <v>0.63332350312136476</v>
      </c>
      <c r="P10" s="10">
        <f t="shared" si="1"/>
        <v>0.63790341283816188</v>
      </c>
      <c r="Q10" s="10">
        <f t="shared" si="1"/>
        <v>0.64628705448074109</v>
      </c>
      <c r="R10" s="10">
        <f t="shared" si="1"/>
        <v>0.65457267898707028</v>
      </c>
      <c r="S10" s="10">
        <f t="shared" si="1"/>
        <v>0.66276056093549329</v>
      </c>
      <c r="T10" s="10">
        <f t="shared" si="1"/>
        <v>0.67085165758961995</v>
      </c>
      <c r="U10" s="10">
        <f t="shared" si="1"/>
        <v>0.67884481869464774</v>
      </c>
      <c r="V10" s="10">
        <f t="shared" si="1"/>
        <v>0.6867406970564579</v>
      </c>
      <c r="W10" s="10">
        <f t="shared" si="1"/>
        <v>0.69805048341571796</v>
      </c>
    </row>
    <row r="12" spans="1:30" x14ac:dyDescent="0.35">
      <c r="A12" t="s">
        <v>40</v>
      </c>
      <c r="B12">
        <v>2022</v>
      </c>
      <c r="C12">
        <v>2023</v>
      </c>
      <c r="D12">
        <v>2024</v>
      </c>
      <c r="E12">
        <v>2025</v>
      </c>
      <c r="F12">
        <v>2026</v>
      </c>
      <c r="G12">
        <v>2027</v>
      </c>
      <c r="H12">
        <v>2028</v>
      </c>
      <c r="I12">
        <v>2029</v>
      </c>
      <c r="J12">
        <v>2030</v>
      </c>
      <c r="K12">
        <v>2031</v>
      </c>
      <c r="L12">
        <v>2032</v>
      </c>
      <c r="M12">
        <v>2033</v>
      </c>
      <c r="N12">
        <v>2034</v>
      </c>
      <c r="O12">
        <v>2035</v>
      </c>
      <c r="P12">
        <v>2036</v>
      </c>
      <c r="Q12">
        <v>2037</v>
      </c>
      <c r="R12">
        <v>2038</v>
      </c>
      <c r="S12">
        <v>2039</v>
      </c>
      <c r="T12">
        <v>2040</v>
      </c>
      <c r="U12">
        <v>2041</v>
      </c>
      <c r="V12">
        <v>2042</v>
      </c>
      <c r="W12">
        <v>2043</v>
      </c>
      <c r="X12">
        <v>2044</v>
      </c>
      <c r="Y12">
        <v>2045</v>
      </c>
      <c r="Z12">
        <v>2046</v>
      </c>
      <c r="AA12">
        <v>2047</v>
      </c>
      <c r="AB12">
        <v>2048</v>
      </c>
      <c r="AC12">
        <v>2049</v>
      </c>
      <c r="AD12">
        <v>2050</v>
      </c>
    </row>
    <row r="13" spans="1:30" x14ac:dyDescent="0.35">
      <c r="A13" t="s">
        <v>106</v>
      </c>
      <c r="B13">
        <v>0</v>
      </c>
      <c r="C13">
        <v>0</v>
      </c>
      <c r="D13" s="23">
        <v>19062400</v>
      </c>
      <c r="E13" s="23">
        <v>37994400</v>
      </c>
      <c r="F13" s="23">
        <v>56848900</v>
      </c>
      <c r="G13" s="23">
        <v>75198700</v>
      </c>
      <c r="H13" s="23">
        <v>95745300</v>
      </c>
      <c r="I13" s="23">
        <v>113903000</v>
      </c>
      <c r="J13" s="23">
        <v>132187000</v>
      </c>
      <c r="K13" s="23">
        <v>145331000</v>
      </c>
      <c r="L13" s="23">
        <v>157785000</v>
      </c>
      <c r="M13" s="23">
        <v>170064000</v>
      </c>
      <c r="N13" s="23">
        <v>181773000</v>
      </c>
      <c r="O13" s="23">
        <v>192853000</v>
      </c>
      <c r="P13" s="23">
        <v>194336000</v>
      </c>
      <c r="Q13" s="23">
        <v>196566000</v>
      </c>
      <c r="R13" s="23">
        <v>199731000</v>
      </c>
      <c r="S13" s="23">
        <v>202820000</v>
      </c>
      <c r="T13" s="23">
        <v>206729000</v>
      </c>
      <c r="U13" s="23">
        <v>210684000</v>
      </c>
      <c r="V13" s="23">
        <v>215243000</v>
      </c>
      <c r="W13" s="23">
        <v>220894000</v>
      </c>
      <c r="X13" s="23">
        <v>226040000</v>
      </c>
      <c r="Y13" s="23">
        <v>230899000</v>
      </c>
      <c r="Z13" s="23">
        <v>236074000</v>
      </c>
      <c r="AA13" s="23">
        <v>241016000</v>
      </c>
      <c r="AB13" s="23">
        <v>246477000</v>
      </c>
      <c r="AC13" s="23">
        <v>252548000</v>
      </c>
      <c r="AD13" s="23">
        <v>258900000</v>
      </c>
    </row>
    <row r="15" spans="1:30" x14ac:dyDescent="0.35">
      <c r="A15" t="s">
        <v>40</v>
      </c>
      <c r="B15">
        <v>2022</v>
      </c>
      <c r="C15">
        <v>2023</v>
      </c>
      <c r="D15">
        <v>2024</v>
      </c>
      <c r="E15">
        <v>2025</v>
      </c>
      <c r="F15">
        <v>2026</v>
      </c>
      <c r="G15">
        <v>2027</v>
      </c>
      <c r="H15">
        <v>2028</v>
      </c>
      <c r="I15">
        <v>2029</v>
      </c>
      <c r="J15">
        <v>2030</v>
      </c>
      <c r="K15">
        <v>2031</v>
      </c>
      <c r="L15">
        <v>2032</v>
      </c>
      <c r="M15">
        <v>2033</v>
      </c>
      <c r="N15">
        <v>2034</v>
      </c>
      <c r="O15">
        <v>2035</v>
      </c>
      <c r="P15">
        <v>2036</v>
      </c>
      <c r="Q15">
        <v>2037</v>
      </c>
      <c r="R15">
        <v>2038</v>
      </c>
      <c r="S15">
        <v>2039</v>
      </c>
      <c r="T15">
        <v>2040</v>
      </c>
      <c r="U15">
        <v>2041</v>
      </c>
      <c r="V15">
        <v>2042</v>
      </c>
      <c r="W15">
        <v>2043</v>
      </c>
      <c r="X15">
        <v>2044</v>
      </c>
      <c r="Y15">
        <v>2045</v>
      </c>
      <c r="Z15">
        <v>2046</v>
      </c>
      <c r="AA15">
        <v>2047</v>
      </c>
      <c r="AB15">
        <v>2048</v>
      </c>
      <c r="AC15">
        <v>2049</v>
      </c>
      <c r="AD15">
        <v>2050</v>
      </c>
    </row>
    <row r="16" spans="1:30" x14ac:dyDescent="0.35">
      <c r="A16" t="s">
        <v>41</v>
      </c>
      <c r="B16">
        <v>0</v>
      </c>
      <c r="C16" s="23">
        <v>3550660</v>
      </c>
      <c r="D16" s="23">
        <v>8326110</v>
      </c>
      <c r="E16" s="23">
        <v>11965100</v>
      </c>
      <c r="F16" s="23">
        <v>18236900</v>
      </c>
      <c r="G16" s="23">
        <v>27151600</v>
      </c>
      <c r="H16" s="23">
        <v>39254600</v>
      </c>
      <c r="I16" s="23">
        <v>54075700</v>
      </c>
      <c r="J16" s="23">
        <v>71961900</v>
      </c>
      <c r="K16" s="23">
        <v>92552400</v>
      </c>
      <c r="L16" s="23">
        <v>115217000</v>
      </c>
      <c r="M16" s="23">
        <v>137278000</v>
      </c>
      <c r="N16" s="23">
        <v>162135000</v>
      </c>
      <c r="O16" s="23">
        <v>193535000</v>
      </c>
      <c r="P16" s="23">
        <v>227228000</v>
      </c>
      <c r="Q16" s="23">
        <v>262337000</v>
      </c>
      <c r="R16" s="23">
        <v>287918000</v>
      </c>
      <c r="S16" s="23">
        <v>301979000</v>
      </c>
      <c r="T16" s="23">
        <v>309919000</v>
      </c>
      <c r="U16" s="23">
        <v>330730000</v>
      </c>
      <c r="V16" s="23">
        <v>351277000</v>
      </c>
      <c r="W16" s="23">
        <v>368815000</v>
      </c>
      <c r="X16" s="23">
        <v>383480000</v>
      </c>
      <c r="Y16" s="23">
        <v>401465000</v>
      </c>
      <c r="Z16" s="23">
        <v>424357000</v>
      </c>
      <c r="AA16" s="23">
        <v>445950000</v>
      </c>
      <c r="AB16" s="23">
        <v>463433000</v>
      </c>
      <c r="AC16" s="23">
        <v>481685000</v>
      </c>
      <c r="AD16" s="23">
        <v>496698000</v>
      </c>
    </row>
    <row r="17" spans="1:30" x14ac:dyDescent="0.35">
      <c r="A17" t="s">
        <v>42</v>
      </c>
      <c r="B17">
        <v>0</v>
      </c>
      <c r="C17">
        <v>766821</v>
      </c>
      <c r="D17" s="23">
        <v>2033820</v>
      </c>
      <c r="E17" s="23">
        <v>3008900</v>
      </c>
      <c r="F17" s="23">
        <v>4758620</v>
      </c>
      <c r="G17" s="23">
        <v>7225600</v>
      </c>
      <c r="H17" s="23">
        <v>10386100</v>
      </c>
      <c r="I17" s="23">
        <v>14004300</v>
      </c>
      <c r="J17" s="23">
        <v>18466400</v>
      </c>
      <c r="K17" s="23">
        <v>23620100</v>
      </c>
      <c r="L17" s="23">
        <v>28201800</v>
      </c>
      <c r="M17" s="23">
        <v>28914700</v>
      </c>
      <c r="N17" s="23">
        <v>30592900</v>
      </c>
      <c r="O17" s="23">
        <v>36259600</v>
      </c>
      <c r="P17" s="23">
        <v>41887500</v>
      </c>
      <c r="Q17" s="23">
        <v>46434000</v>
      </c>
      <c r="R17" s="23">
        <v>49804900</v>
      </c>
      <c r="S17" s="23">
        <v>48668400</v>
      </c>
      <c r="T17" s="23">
        <v>54706600</v>
      </c>
      <c r="U17" s="23">
        <v>63688400</v>
      </c>
      <c r="V17" s="23">
        <v>70662800</v>
      </c>
      <c r="W17" s="23">
        <v>78508900</v>
      </c>
      <c r="X17" s="23">
        <v>83559000</v>
      </c>
      <c r="Y17" s="23">
        <v>87846100</v>
      </c>
      <c r="Z17" s="23">
        <v>88607700</v>
      </c>
      <c r="AA17" s="23">
        <v>90854400</v>
      </c>
      <c r="AB17" s="23">
        <v>94903300</v>
      </c>
      <c r="AC17" s="23">
        <v>97753600</v>
      </c>
      <c r="AD17" s="23">
        <v>100557000</v>
      </c>
    </row>
    <row r="18" spans="1:30" x14ac:dyDescent="0.35">
      <c r="A18" t="s">
        <v>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5">
      <c r="A19" t="s">
        <v>44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-61.248800000000003</v>
      </c>
      <c r="AD19">
        <v>-5849.73</v>
      </c>
    </row>
    <row r="20" spans="1:30" x14ac:dyDescent="0.35">
      <c r="A20" t="s">
        <v>45</v>
      </c>
      <c r="B20">
        <v>0</v>
      </c>
      <c r="C20">
        <v>562591</v>
      </c>
      <c r="D20" s="23">
        <v>1748280</v>
      </c>
      <c r="E20" s="23">
        <v>2770940</v>
      </c>
      <c r="F20" s="23">
        <v>4647640</v>
      </c>
      <c r="G20" s="23">
        <v>7546160</v>
      </c>
      <c r="H20" s="23">
        <v>11780000</v>
      </c>
      <c r="I20" s="23">
        <v>17324100</v>
      </c>
      <c r="J20" s="23">
        <v>24444700</v>
      </c>
      <c r="K20" s="23">
        <v>33150600</v>
      </c>
      <c r="L20" s="23">
        <v>42948000</v>
      </c>
      <c r="M20" s="23">
        <v>53244600</v>
      </c>
      <c r="N20" s="23">
        <v>64496800</v>
      </c>
      <c r="O20" s="23">
        <v>78414100</v>
      </c>
      <c r="P20" s="23">
        <v>94163900</v>
      </c>
      <c r="Q20" s="23">
        <v>110946000</v>
      </c>
      <c r="R20" s="23">
        <v>126934000</v>
      </c>
      <c r="S20" s="23">
        <v>139413000</v>
      </c>
      <c r="T20" s="23">
        <v>141410000</v>
      </c>
      <c r="U20" s="23">
        <v>149206000</v>
      </c>
      <c r="V20" s="23">
        <v>160405000</v>
      </c>
      <c r="W20" s="23">
        <v>166486000</v>
      </c>
      <c r="X20" s="23">
        <v>174599000</v>
      </c>
      <c r="Y20" s="23">
        <v>183628000</v>
      </c>
      <c r="Z20" s="23">
        <v>196631000</v>
      </c>
      <c r="AA20" s="23">
        <v>210322000</v>
      </c>
      <c r="AB20" s="23">
        <v>219323000</v>
      </c>
      <c r="AC20" s="23">
        <v>232926000</v>
      </c>
      <c r="AD20" s="23">
        <v>243571000</v>
      </c>
    </row>
    <row r="22" spans="1:30" x14ac:dyDescent="0.35">
      <c r="A22" t="s">
        <v>46</v>
      </c>
      <c r="B22" s="9">
        <v>1</v>
      </c>
    </row>
    <row r="23" spans="1:30" x14ac:dyDescent="0.35">
      <c r="A23" t="s">
        <v>47</v>
      </c>
      <c r="B23">
        <v>8760</v>
      </c>
    </row>
    <row r="24" spans="1:30" x14ac:dyDescent="0.35">
      <c r="A24" t="s">
        <v>76</v>
      </c>
      <c r="B24" s="7">
        <f>'Hydrogen Results'!C78/'Hydrogen Results'!C77</f>
        <v>0</v>
      </c>
      <c r="C24" s="7">
        <f>'Hydrogen Results'!D78/'Hydrogen Results'!D77</f>
        <v>0</v>
      </c>
      <c r="D24" s="7">
        <v>1.7602356025875368</v>
      </c>
      <c r="E24" s="7">
        <v>1.7602356025875368</v>
      </c>
      <c r="F24" s="7">
        <v>1.7602356025875368</v>
      </c>
      <c r="G24" s="7">
        <v>1.7602356025875368</v>
      </c>
      <c r="H24" s="7">
        <v>1.7602356025875368</v>
      </c>
      <c r="I24" s="7">
        <v>1.7602356025875368</v>
      </c>
      <c r="J24" s="7">
        <v>1.7602356025875368</v>
      </c>
      <c r="K24" s="7">
        <f>'Hydrogen Results'!L78/'Hydrogen Results'!L77</f>
        <v>0.92225427727777187</v>
      </c>
      <c r="L24" s="7">
        <f>'Hydrogen Results'!M78/'Hydrogen Results'!M77</f>
        <v>0.92017633927301057</v>
      </c>
      <c r="M24" s="7">
        <f>'Hydrogen Results'!N78/'Hydrogen Results'!N77</f>
        <v>0.91309766454638686</v>
      </c>
      <c r="N24" s="7">
        <f>'Hydrogen Results'!O78/'Hydrogen Results'!O77</f>
        <v>0.8902372655023677</v>
      </c>
      <c r="O24" s="7">
        <f>'Hydrogen Results'!P78/'Hydrogen Results'!P77</f>
        <v>0.87718174619486278</v>
      </c>
      <c r="P24" s="7">
        <f>'Hydrogen Results'!Q78/'Hydrogen Results'!Q77</f>
        <v>0.83333051748669063</v>
      </c>
      <c r="Q24" s="7">
        <f>'Hydrogen Results'!R78/'Hydrogen Results'!R77</f>
        <v>0.78157862994498006</v>
      </c>
      <c r="R24" s="7">
        <f>'Hydrogen Results'!S78/'Hydrogen Results'!S77</f>
        <v>0.67941528601563317</v>
      </c>
      <c r="S24" s="7">
        <f>'Hydrogen Results'!T78/'Hydrogen Results'!T77</f>
        <v>0.77388760810655088</v>
      </c>
      <c r="T24" s="7">
        <f>'Hydrogen Results'!U78/'Hydrogen Results'!U77</f>
        <v>0.64079205293743502</v>
      </c>
      <c r="U24" s="7">
        <f>'Hydrogen Results'!V78/'Hydrogen Results'!V77</f>
        <v>0.65932559670055546</v>
      </c>
      <c r="V24" s="7">
        <f>'Hydrogen Results'!W78/'Hydrogen Results'!W77</f>
        <v>0.59166420418232923</v>
      </c>
      <c r="W24" s="7">
        <f>'Hydrogen Results'!X78/'Hydrogen Results'!X77</f>
        <v>0.69164873309618125</v>
      </c>
      <c r="X24" s="7">
        <f>'Hydrogen Results'!Y78/'Hydrogen Results'!Y77</f>
        <v>0.75900206875409026</v>
      </c>
      <c r="Y24" s="7">
        <f>'Hydrogen Results'!Z78/'Hydrogen Results'!Z77</f>
        <v>0.56788087288267319</v>
      </c>
      <c r="Z24" s="7">
        <f>'Hydrogen Results'!AA78/'Hydrogen Results'!AA77</f>
        <v>0.57716967943629172</v>
      </c>
      <c r="AA24" s="7">
        <f>'Hydrogen Results'!AB78/'Hydrogen Results'!AB77</f>
        <v>0.4676248523975145</v>
      </c>
      <c r="AB24" s="7">
        <f>'Hydrogen Results'!AC78/'Hydrogen Results'!AC77</f>
        <v>0.59035724076874041</v>
      </c>
      <c r="AC24" s="7">
        <f>'Hydrogen Results'!AD78/'Hydrogen Results'!AD77</f>
        <v>0.54651447382173857</v>
      </c>
      <c r="AD24" s="7">
        <f>'Hydrogen Results'!AE78/'Hydrogen Results'!AE77</f>
        <v>0.74344895717524928</v>
      </c>
    </row>
    <row r="26" spans="1:30" x14ac:dyDescent="0.35">
      <c r="A26" t="s">
        <v>40</v>
      </c>
      <c r="B26">
        <v>2022</v>
      </c>
      <c r="C26">
        <v>2023</v>
      </c>
      <c r="D26">
        <v>2024</v>
      </c>
      <c r="E26">
        <v>2025</v>
      </c>
      <c r="F26">
        <v>2026</v>
      </c>
      <c r="G26">
        <v>2027</v>
      </c>
      <c r="H26">
        <v>2028</v>
      </c>
      <c r="I26">
        <v>2029</v>
      </c>
      <c r="J26">
        <v>2030</v>
      </c>
      <c r="K26">
        <v>2031</v>
      </c>
      <c r="L26">
        <v>2032</v>
      </c>
      <c r="M26">
        <v>2033</v>
      </c>
      <c r="N26">
        <v>2034</v>
      </c>
      <c r="O26">
        <v>2035</v>
      </c>
      <c r="P26">
        <v>2036</v>
      </c>
      <c r="Q26">
        <v>2037</v>
      </c>
      <c r="R26">
        <v>2038</v>
      </c>
      <c r="S26">
        <v>2039</v>
      </c>
      <c r="T26">
        <v>2040</v>
      </c>
      <c r="U26">
        <v>2041</v>
      </c>
      <c r="V26">
        <v>2042</v>
      </c>
      <c r="W26">
        <v>2043</v>
      </c>
      <c r="X26">
        <v>2044</v>
      </c>
      <c r="Y26">
        <v>2045</v>
      </c>
      <c r="Z26">
        <v>2046</v>
      </c>
      <c r="AA26">
        <v>2047</v>
      </c>
      <c r="AB26">
        <v>2048</v>
      </c>
      <c r="AC26">
        <v>2049</v>
      </c>
      <c r="AD26">
        <v>2050</v>
      </c>
    </row>
    <row r="27" spans="1:30" x14ac:dyDescent="0.35">
      <c r="A27" t="s">
        <v>48</v>
      </c>
      <c r="B27">
        <v>0.23946100000000001</v>
      </c>
      <c r="C27">
        <v>0.22872300000000001</v>
      </c>
      <c r="D27">
        <v>0.25619500000000001</v>
      </c>
      <c r="E27">
        <v>0.25970399999999999</v>
      </c>
      <c r="F27">
        <v>0.26341999999999999</v>
      </c>
      <c r="G27">
        <v>0.26721099999999998</v>
      </c>
      <c r="H27">
        <v>0.27091300000000001</v>
      </c>
      <c r="I27">
        <v>0.27447899999999997</v>
      </c>
      <c r="J27">
        <v>0.27812199999999998</v>
      </c>
      <c r="K27">
        <v>0.28154299999999999</v>
      </c>
      <c r="L27">
        <v>0.28464699999999998</v>
      </c>
      <c r="M27">
        <v>0.287103</v>
      </c>
      <c r="N27">
        <v>0.28963499999999998</v>
      </c>
      <c r="O27">
        <v>0.29205100000000001</v>
      </c>
      <c r="P27">
        <v>0.29387600000000003</v>
      </c>
      <c r="Q27">
        <v>0.29522900000000002</v>
      </c>
      <c r="R27">
        <v>0.29495300000000002</v>
      </c>
      <c r="S27">
        <v>0.29411399999999999</v>
      </c>
      <c r="T27">
        <v>0.294935</v>
      </c>
      <c r="U27">
        <v>0.295817</v>
      </c>
      <c r="V27">
        <v>0.29598000000000002</v>
      </c>
      <c r="W27">
        <v>0.297124</v>
      </c>
      <c r="X27">
        <v>0.29724899999999999</v>
      </c>
      <c r="Y27">
        <v>0.29713400000000001</v>
      </c>
      <c r="Z27">
        <v>0.29650799999999999</v>
      </c>
      <c r="AA27">
        <v>0.29640100000000003</v>
      </c>
      <c r="AB27">
        <v>0.29691000000000001</v>
      </c>
      <c r="AC27">
        <v>0.296877</v>
      </c>
      <c r="AD27">
        <v>0.29115000000000002</v>
      </c>
    </row>
    <row r="28" spans="1:30" x14ac:dyDescent="0.35">
      <c r="A28" t="s">
        <v>49</v>
      </c>
      <c r="B28">
        <v>0.13356599999999999</v>
      </c>
      <c r="C28">
        <v>0.132322</v>
      </c>
      <c r="D28">
        <v>0.16181300000000001</v>
      </c>
      <c r="E28">
        <v>0.16438900000000001</v>
      </c>
      <c r="F28">
        <v>0.16717699999999999</v>
      </c>
      <c r="G28">
        <v>0.16997899999999999</v>
      </c>
      <c r="H28">
        <v>0.172654</v>
      </c>
      <c r="I28">
        <v>0.17512800000000001</v>
      </c>
      <c r="J28">
        <v>0.177505</v>
      </c>
      <c r="K28">
        <v>0.179863</v>
      </c>
      <c r="L28">
        <v>0.18165300000000001</v>
      </c>
      <c r="M28">
        <v>0.181696</v>
      </c>
      <c r="N28">
        <v>0.18290400000000001</v>
      </c>
      <c r="O28">
        <v>0.184305</v>
      </c>
      <c r="P28">
        <v>0.184087</v>
      </c>
      <c r="Q28">
        <v>0.183256</v>
      </c>
      <c r="R28">
        <v>0.18154999999999999</v>
      </c>
      <c r="S28">
        <v>0.17841499999999999</v>
      </c>
      <c r="T28">
        <v>0.17940700000000001</v>
      </c>
      <c r="U28">
        <v>0.18065600000000001</v>
      </c>
      <c r="V28">
        <v>0.18035000000000001</v>
      </c>
      <c r="W28">
        <v>0.18234</v>
      </c>
      <c r="X28">
        <v>0.182087</v>
      </c>
      <c r="Y28">
        <v>0.18167</v>
      </c>
      <c r="Z28">
        <v>0.18018000000000001</v>
      </c>
      <c r="AA28">
        <v>0.17971699999999999</v>
      </c>
      <c r="AB28">
        <v>0.180313</v>
      </c>
      <c r="AC28">
        <v>0.180059</v>
      </c>
      <c r="AD28">
        <v>0.17929200000000001</v>
      </c>
    </row>
    <row r="29" spans="1:30" x14ac:dyDescent="0.35">
      <c r="A29" t="s">
        <v>50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5">
      <c r="A30" t="s">
        <v>51</v>
      </c>
      <c r="B30">
        <v>0.61987999999999999</v>
      </c>
      <c r="C30">
        <v>0.634324</v>
      </c>
      <c r="D30">
        <v>0.73501000000000005</v>
      </c>
      <c r="E30">
        <v>0.73501000000000005</v>
      </c>
      <c r="F30">
        <v>0.73501000000000005</v>
      </c>
      <c r="G30">
        <v>0.73501000000000005</v>
      </c>
      <c r="H30">
        <v>0.73501000000000005</v>
      </c>
      <c r="I30">
        <v>0.73501000000000005</v>
      </c>
      <c r="J30">
        <v>0.73501000000000005</v>
      </c>
      <c r="K30">
        <v>0.73501000000000005</v>
      </c>
      <c r="L30">
        <v>0.73501000000000005</v>
      </c>
      <c r="M30">
        <v>0.73501000000000005</v>
      </c>
      <c r="N30">
        <v>0.73501000000000005</v>
      </c>
      <c r="O30">
        <v>0.73501000000000005</v>
      </c>
      <c r="P30">
        <v>0.73501000000000005</v>
      </c>
      <c r="Q30">
        <v>0.73501000000000005</v>
      </c>
      <c r="R30">
        <v>0.73501000000000005</v>
      </c>
      <c r="S30">
        <v>0.73501000000000005</v>
      </c>
      <c r="T30">
        <v>0.73501000000000005</v>
      </c>
      <c r="U30">
        <v>0.73501000000000005</v>
      </c>
      <c r="V30">
        <v>0.73501000000000005</v>
      </c>
      <c r="W30">
        <v>0.73501000000000005</v>
      </c>
      <c r="X30">
        <v>0.73501000000000005</v>
      </c>
      <c r="Y30">
        <v>0.73501000000000005</v>
      </c>
      <c r="Z30">
        <v>0.73501000000000005</v>
      </c>
      <c r="AA30">
        <v>0.73501000000000005</v>
      </c>
      <c r="AB30">
        <v>0.73501000000000005</v>
      </c>
      <c r="AC30">
        <v>0.73500299999999996</v>
      </c>
      <c r="AD30">
        <v>0.73316300000000001</v>
      </c>
    </row>
    <row r="31" spans="1:30" x14ac:dyDescent="0.35">
      <c r="A31" t="s">
        <v>52</v>
      </c>
      <c r="B31">
        <v>0</v>
      </c>
      <c r="C31">
        <v>0.43922800000000001</v>
      </c>
      <c r="D31">
        <v>0.45924300000000001</v>
      </c>
      <c r="E31">
        <v>0.475213</v>
      </c>
      <c r="F31">
        <v>0.48767199999999999</v>
      </c>
      <c r="G31">
        <v>0.49911299999999997</v>
      </c>
      <c r="H31">
        <v>0.50894099999999998</v>
      </c>
      <c r="I31">
        <v>0.51777499999999999</v>
      </c>
      <c r="J31">
        <v>0.52640100000000001</v>
      </c>
      <c r="K31">
        <v>0.53128900000000001</v>
      </c>
      <c r="L31">
        <v>0.53590800000000005</v>
      </c>
      <c r="M31">
        <v>0.54025999999999996</v>
      </c>
      <c r="N31">
        <v>0.54459400000000002</v>
      </c>
      <c r="O31">
        <v>0.54886599999999997</v>
      </c>
      <c r="P31">
        <v>0.55308500000000005</v>
      </c>
      <c r="Q31">
        <v>0.556894</v>
      </c>
      <c r="R31">
        <v>0.56008599999999997</v>
      </c>
      <c r="S31">
        <v>0.56271800000000005</v>
      </c>
      <c r="T31">
        <v>0.56438500000000003</v>
      </c>
      <c r="U31">
        <v>0.566083</v>
      </c>
      <c r="V31">
        <v>0.56776499999999996</v>
      </c>
      <c r="W31">
        <v>0.56894400000000001</v>
      </c>
      <c r="X31">
        <v>0.57033900000000004</v>
      </c>
      <c r="Y31">
        <v>0.57164599999999999</v>
      </c>
      <c r="Z31">
        <v>0.57277</v>
      </c>
      <c r="AA31">
        <v>0.57385399999999998</v>
      </c>
      <c r="AB31">
        <v>0.57451600000000003</v>
      </c>
      <c r="AC31">
        <v>0.57555000000000001</v>
      </c>
      <c r="AD31">
        <v>0.57503800000000005</v>
      </c>
    </row>
    <row r="33" spans="1:38" x14ac:dyDescent="0.35">
      <c r="A33" t="s">
        <v>53</v>
      </c>
      <c r="D33" s="23"/>
      <c r="K33">
        <v>8000</v>
      </c>
      <c r="L33">
        <v>10000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8" x14ac:dyDescent="0.35">
      <c r="A34" t="s">
        <v>11</v>
      </c>
      <c r="B34" s="8">
        <f t="shared" ref="B34:C34" si="2">IFERROR(B$13*B16/SUM(B$16:B$20)*$B$22/$B$23*B27,0)*$J$24</f>
        <v>0</v>
      </c>
      <c r="C34" s="8">
        <f t="shared" si="2"/>
        <v>0</v>
      </c>
      <c r="D34">
        <v>0</v>
      </c>
      <c r="E34">
        <v>0</v>
      </c>
      <c r="F34">
        <v>500</v>
      </c>
      <c r="G34" s="8">
        <v>800</v>
      </c>
      <c r="H34" s="8">
        <v>1500</v>
      </c>
      <c r="I34" s="8">
        <v>1000</v>
      </c>
      <c r="J34" s="8">
        <v>2500</v>
      </c>
      <c r="K34" s="8">
        <f>R42*K$33</f>
        <v>2398.6207022857816</v>
      </c>
      <c r="L34" s="8">
        <f t="shared" ref="L34:AD34" si="3">S42*L$33</f>
        <v>3103.5811212460735</v>
      </c>
      <c r="M34" s="8">
        <f t="shared" si="3"/>
        <v>0</v>
      </c>
      <c r="N34" s="8">
        <f t="shared" si="3"/>
        <v>0</v>
      </c>
      <c r="O34" s="8">
        <f t="shared" si="3"/>
        <v>0</v>
      </c>
      <c r="P34" s="8">
        <f t="shared" si="3"/>
        <v>0</v>
      </c>
      <c r="Q34" s="8">
        <f t="shared" si="3"/>
        <v>0</v>
      </c>
      <c r="R34" s="8">
        <f t="shared" si="3"/>
        <v>0</v>
      </c>
      <c r="S34" s="8">
        <f t="shared" si="3"/>
        <v>0</v>
      </c>
      <c r="T34" s="8">
        <f t="shared" si="3"/>
        <v>0</v>
      </c>
      <c r="U34" s="8">
        <f t="shared" si="3"/>
        <v>0</v>
      </c>
      <c r="V34" s="8">
        <f t="shared" si="3"/>
        <v>0</v>
      </c>
      <c r="W34" s="8">
        <f t="shared" si="3"/>
        <v>0</v>
      </c>
      <c r="X34" s="8">
        <f t="shared" si="3"/>
        <v>0</v>
      </c>
      <c r="Y34" s="8">
        <f t="shared" si="3"/>
        <v>0</v>
      </c>
      <c r="Z34" s="8">
        <f t="shared" si="3"/>
        <v>0</v>
      </c>
      <c r="AA34" s="8">
        <f t="shared" si="3"/>
        <v>0</v>
      </c>
      <c r="AB34" s="8">
        <f t="shared" si="3"/>
        <v>0</v>
      </c>
      <c r="AC34" s="8">
        <f t="shared" si="3"/>
        <v>0</v>
      </c>
      <c r="AD34" s="8">
        <f t="shared" si="3"/>
        <v>0</v>
      </c>
    </row>
    <row r="35" spans="1:38" x14ac:dyDescent="0.35">
      <c r="A35" t="s">
        <v>16</v>
      </c>
      <c r="B35" s="8">
        <f>IFERROR(B$13*B20/SUM(B$16:B$20)*$B$22/$B$23*B31,0)*$J$24</f>
        <v>0</v>
      </c>
      <c r="C35" s="8">
        <f>IFERROR(C$13*C20/SUM(C$16:C$20)*$B$22/$B$23*C31,0)*$J$24</f>
        <v>0</v>
      </c>
      <c r="D35">
        <v>0</v>
      </c>
      <c r="E35">
        <v>0</v>
      </c>
      <c r="F35">
        <v>700</v>
      </c>
      <c r="G35" s="8">
        <v>1500</v>
      </c>
      <c r="H35" s="8">
        <v>2000</v>
      </c>
      <c r="I35" s="8">
        <v>2000</v>
      </c>
      <c r="J35" s="8">
        <v>4000</v>
      </c>
      <c r="K35" s="8">
        <f>R44*K$33</f>
        <v>322.66059786638198</v>
      </c>
      <c r="L35" s="8">
        <f t="shared" ref="L35:AD35" si="4">S44*L$33</f>
        <v>406.40129661507791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8">
        <f t="shared" si="4"/>
        <v>0</v>
      </c>
      <c r="W35" s="8">
        <f t="shared" si="4"/>
        <v>0</v>
      </c>
      <c r="X35" s="8">
        <f t="shared" si="4"/>
        <v>0</v>
      </c>
      <c r="Y35" s="8">
        <f t="shared" si="4"/>
        <v>0</v>
      </c>
      <c r="Z35" s="8">
        <f t="shared" si="4"/>
        <v>0</v>
      </c>
      <c r="AA35" s="8">
        <f t="shared" si="4"/>
        <v>0</v>
      </c>
      <c r="AB35" s="8">
        <f t="shared" si="4"/>
        <v>0</v>
      </c>
      <c r="AC35" s="8">
        <f t="shared" si="4"/>
        <v>0</v>
      </c>
      <c r="AD35" s="8">
        <f t="shared" si="4"/>
        <v>0</v>
      </c>
    </row>
    <row r="36" spans="1:38" x14ac:dyDescent="0.35">
      <c r="A36" t="s">
        <v>132</v>
      </c>
      <c r="B36" s="8">
        <f>IFERROR(B$13*B17/SUM(B$16:B$20)*$B$22/$B$23*B28,0)*$J$24</f>
        <v>0</v>
      </c>
      <c r="C36" s="8">
        <f>IFERROR(C$13*C17/SUM(C$16:C$20)*$B$22/$B$23*C28,0)*$J$24</f>
        <v>0</v>
      </c>
      <c r="D36">
        <v>0</v>
      </c>
      <c r="E36">
        <v>0</v>
      </c>
      <c r="F36">
        <v>3000</v>
      </c>
      <c r="G36" s="8">
        <v>4500</v>
      </c>
      <c r="H36" s="8">
        <v>6000</v>
      </c>
      <c r="I36" s="8">
        <v>6000</v>
      </c>
      <c r="J36" s="8">
        <v>9000</v>
      </c>
      <c r="K36" s="8">
        <f>R43*K$33</f>
        <v>863.22808978639773</v>
      </c>
      <c r="L36" s="8">
        <f t="shared" ref="L36:AD36" si="5">S43*L$33</f>
        <v>1116.9246180840655</v>
      </c>
      <c r="M36" s="8">
        <f t="shared" si="5"/>
        <v>0</v>
      </c>
      <c r="N36" s="8">
        <f t="shared" si="5"/>
        <v>0</v>
      </c>
      <c r="O36" s="8">
        <f t="shared" si="5"/>
        <v>0</v>
      </c>
      <c r="P36" s="8">
        <f t="shared" si="5"/>
        <v>0</v>
      </c>
      <c r="Q36" s="8">
        <f t="shared" si="5"/>
        <v>0</v>
      </c>
      <c r="R36" s="8">
        <f t="shared" si="5"/>
        <v>0</v>
      </c>
      <c r="S36" s="8">
        <f t="shared" si="5"/>
        <v>0</v>
      </c>
      <c r="T36" s="8">
        <f t="shared" si="5"/>
        <v>0</v>
      </c>
      <c r="U36" s="8">
        <f t="shared" si="5"/>
        <v>0</v>
      </c>
      <c r="V36" s="8">
        <f t="shared" si="5"/>
        <v>0</v>
      </c>
      <c r="W36" s="8">
        <f t="shared" si="5"/>
        <v>0</v>
      </c>
      <c r="X36" s="8">
        <f t="shared" si="5"/>
        <v>0</v>
      </c>
      <c r="Y36" s="8">
        <f t="shared" si="5"/>
        <v>0</v>
      </c>
      <c r="Z36" s="8">
        <f t="shared" si="5"/>
        <v>0</v>
      </c>
      <c r="AA36" s="8">
        <f t="shared" si="5"/>
        <v>0</v>
      </c>
      <c r="AB36" s="8">
        <f t="shared" si="5"/>
        <v>0</v>
      </c>
      <c r="AC36" s="8">
        <f t="shared" si="5"/>
        <v>0</v>
      </c>
      <c r="AD36" s="8">
        <f t="shared" si="5"/>
        <v>0</v>
      </c>
    </row>
    <row r="37" spans="1:38" x14ac:dyDescent="0.35">
      <c r="A37" t="s">
        <v>14</v>
      </c>
      <c r="B37" s="8">
        <f>IFERROR(B$13*B19/SUM(B$16:B$20)*$B$22/$B$23*B30,0)*$J$24</f>
        <v>0</v>
      </c>
      <c r="C37" s="8">
        <f>IFERROR(C$13*C19/SUM(C$16:C$20)*$B$22/$B$23*C30,0)*$J$24</f>
        <v>0</v>
      </c>
      <c r="D37">
        <v>0</v>
      </c>
      <c r="E37">
        <v>0</v>
      </c>
      <c r="F37">
        <v>200</v>
      </c>
      <c r="G37" s="8">
        <v>250</v>
      </c>
      <c r="H37" s="8">
        <v>300</v>
      </c>
      <c r="I37" s="8">
        <v>300</v>
      </c>
      <c r="J37" s="8">
        <v>300</v>
      </c>
      <c r="K37" s="8">
        <v>300</v>
      </c>
      <c r="L37" s="8">
        <v>300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</row>
    <row r="38" spans="1:38" x14ac:dyDescent="0.35">
      <c r="K38" s="8"/>
    </row>
    <row r="39" spans="1:38" x14ac:dyDescent="0.35">
      <c r="D39" s="8"/>
      <c r="G39" t="s">
        <v>86</v>
      </c>
      <c r="K39" s="3" t="s">
        <v>97</v>
      </c>
    </row>
    <row r="40" spans="1:38" x14ac:dyDescent="0.35">
      <c r="D40" s="8">
        <v>2025</v>
      </c>
      <c r="E40" s="8">
        <v>2030</v>
      </c>
      <c r="G40" t="s">
        <v>87</v>
      </c>
      <c r="H40" t="s">
        <v>88</v>
      </c>
      <c r="I40" t="s">
        <v>89</v>
      </c>
      <c r="J40" t="s">
        <v>14</v>
      </c>
      <c r="L40" t="s">
        <v>87</v>
      </c>
      <c r="M40" t="s">
        <v>88</v>
      </c>
      <c r="N40" t="s">
        <v>89</v>
      </c>
      <c r="O40" t="s">
        <v>14</v>
      </c>
    </row>
    <row r="41" spans="1:38" x14ac:dyDescent="0.35">
      <c r="C41" t="s">
        <v>90</v>
      </c>
      <c r="D41" s="8">
        <v>567</v>
      </c>
      <c r="E41" s="8">
        <v>6270</v>
      </c>
      <c r="K41" t="s">
        <v>93</v>
      </c>
      <c r="L41">
        <f>SUMPRODUCT($D41:$D46,G41:G46)</f>
        <v>3800.95</v>
      </c>
      <c r="M41">
        <f t="shared" ref="M41:O41" si="6">SUMPRODUCT($D41:$D46,H41:H46)</f>
        <v>4513.95</v>
      </c>
      <c r="N41">
        <f t="shared" si="6"/>
        <v>21414.7</v>
      </c>
      <c r="O41">
        <f t="shared" si="6"/>
        <v>873.40000000000009</v>
      </c>
    </row>
    <row r="42" spans="1:38" x14ac:dyDescent="0.35">
      <c r="C42" t="s">
        <v>87</v>
      </c>
      <c r="D42" s="8">
        <v>853</v>
      </c>
      <c r="E42" s="8">
        <v>2043</v>
      </c>
      <c r="G42">
        <v>1</v>
      </c>
      <c r="K42" t="s">
        <v>94</v>
      </c>
      <c r="L42">
        <f>SUMPRODUCT($E41:$E46,G41:G46)</f>
        <v>12940.05</v>
      </c>
      <c r="M42">
        <f t="shared" ref="M42:O42" si="7">SUMPRODUCT($E41:$E46,H41:H46)</f>
        <v>28958.05</v>
      </c>
      <c r="N42">
        <f t="shared" si="7"/>
        <v>87208.3</v>
      </c>
      <c r="O42">
        <f t="shared" si="7"/>
        <v>3178.6000000000004</v>
      </c>
      <c r="Q42" t="s">
        <v>87</v>
      </c>
      <c r="R42" s="10">
        <f>'Hydrogen Results'!L102/SUM('Hydrogen Results'!L$97:L$120)</f>
        <v>0.29982758778572272</v>
      </c>
      <c r="S42" s="10">
        <f>'Hydrogen Results'!M102/SUM('Hydrogen Results'!M$97:M$120)</f>
        <v>0.31035811212460734</v>
      </c>
      <c r="T42" s="10">
        <f>'Hydrogen Results'!N102/SUM('Hydrogen Results'!N$97:N$120)</f>
        <v>0.32285771015334197</v>
      </c>
      <c r="U42" s="10">
        <f>'Hydrogen Results'!O102/SUM('Hydrogen Results'!O$97:O$120)</f>
        <v>0.33387671203091468</v>
      </c>
      <c r="V42" s="10">
        <f>'Hydrogen Results'!P102/SUM('Hydrogen Results'!P$97:P$120)</f>
        <v>0.34618385149578557</v>
      </c>
      <c r="W42" s="10">
        <f>'Hydrogen Results'!Q102/SUM('Hydrogen Results'!Q$97:Q$120)</f>
        <v>0.3590917479736434</v>
      </c>
      <c r="X42" s="10">
        <f>'Hydrogen Results'!R102/SUM('Hydrogen Results'!R$97:R$120)</f>
        <v>0.37286542609068934</v>
      </c>
      <c r="Y42" s="10">
        <f>'Hydrogen Results'!S102/SUM('Hydrogen Results'!S$97:S$120)</f>
        <v>0.38688859711481099</v>
      </c>
      <c r="Z42" s="10">
        <f>'Hydrogen Results'!T102/SUM('Hydrogen Results'!T$97:T$120)</f>
        <v>0.3874569275418982</v>
      </c>
      <c r="AA42" s="10">
        <f>'Hydrogen Results'!U102/SUM('Hydrogen Results'!U$97:U$120)</f>
        <v>0.39156116171515548</v>
      </c>
      <c r="AB42" s="10">
        <f>'Hydrogen Results'!V102/SUM('Hydrogen Results'!V$97:V$120)</f>
        <v>0.39460159122619565</v>
      </c>
      <c r="AC42" s="10">
        <f>'Hydrogen Results'!W102/SUM('Hydrogen Results'!W$97:W$120)</f>
        <v>0.40846243859833348</v>
      </c>
      <c r="AD42" s="10">
        <f>'Hydrogen Results'!X102/SUM('Hydrogen Results'!X$97:X$120)</f>
        <v>0.41352448401215081</v>
      </c>
      <c r="AE42" s="10">
        <f>'Hydrogen Results'!Y102/SUM('Hydrogen Results'!Y$97:Y$120)</f>
        <v>0.41887276468500118</v>
      </c>
      <c r="AF42" s="10">
        <f>'Hydrogen Results'!Z102/SUM('Hydrogen Results'!Z$97:Z$120)</f>
        <v>0.42255816086694709</v>
      </c>
      <c r="AG42" s="10">
        <f>'Hydrogen Results'!AA102/SUM('Hydrogen Results'!AA$97:AA$120)</f>
        <v>0.42564360163051485</v>
      </c>
      <c r="AH42" s="10">
        <f>'Hydrogen Results'!AB102/SUM('Hydrogen Results'!AB$97:AB$120)</f>
        <v>0.4303571348104171</v>
      </c>
      <c r="AI42" s="10">
        <f>'Hydrogen Results'!AC102/SUM('Hydrogen Results'!AC$97:AC$120)</f>
        <v>0.43352647923890042</v>
      </c>
      <c r="AJ42" s="10">
        <f>'Hydrogen Results'!AD102/SUM('Hydrogen Results'!AD$97:AD$120)</f>
        <v>0.43442762317130856</v>
      </c>
      <c r="AK42" s="10">
        <f>'Hydrogen Results'!AE102/SUM('Hydrogen Results'!AE$97:AE$120)</f>
        <v>0.43320293820773798</v>
      </c>
      <c r="AL42" s="10"/>
    </row>
    <row r="43" spans="1:38" x14ac:dyDescent="0.35">
      <c r="C43" t="s">
        <v>91</v>
      </c>
      <c r="D43" s="8">
        <v>1311</v>
      </c>
      <c r="E43" s="8">
        <v>5445</v>
      </c>
      <c r="G43">
        <v>0.25</v>
      </c>
      <c r="H43">
        <v>0.25</v>
      </c>
      <c r="I43">
        <v>0.5</v>
      </c>
      <c r="Q43" t="s">
        <v>89</v>
      </c>
      <c r="R43" s="10">
        <f>'Hydrogen Results'!L103/SUM('Hydrogen Results'!L$97:L$120)</f>
        <v>0.10790351122329972</v>
      </c>
      <c r="S43" s="10">
        <f>'Hydrogen Results'!M103/SUM('Hydrogen Results'!M$97:M$120)</f>
        <v>0.11169246180840654</v>
      </c>
      <c r="T43" s="10">
        <f>'Hydrogen Results'!N103/SUM('Hydrogen Results'!N$97:N$120)</f>
        <v>0.11618873797119428</v>
      </c>
      <c r="U43" s="10">
        <f>'Hydrogen Results'!O103/SUM('Hydrogen Results'!O$97:O$120)</f>
        <v>0.11991761678002581</v>
      </c>
      <c r="V43" s="10">
        <f>'Hydrogen Results'!P103/SUM('Hydrogen Results'!P$97:P$120)</f>
        <v>0.1218890126197737</v>
      </c>
      <c r="W43" s="10">
        <f>'Hydrogen Results'!Q103/SUM('Hydrogen Results'!Q$97:Q$120)</f>
        <v>0.12130617900845159</v>
      </c>
      <c r="X43" s="10">
        <f>'Hydrogen Results'!R103/SUM('Hydrogen Results'!R$97:R$120)</f>
        <v>0.11935608953395592</v>
      </c>
      <c r="Y43" s="10">
        <f>'Hydrogen Results'!S103/SUM('Hydrogen Results'!S$97:S$120)</f>
        <v>0.11767843266918313</v>
      </c>
      <c r="Z43" s="10">
        <f>'Hydrogen Results'!T103/SUM('Hydrogen Results'!T$97:T$120)</f>
        <v>0.11785129957298071</v>
      </c>
      <c r="AA43" s="10">
        <f>'Hydrogen Results'!U103/SUM('Hydrogen Results'!U$97:U$120)</f>
        <v>0.11680738795770175</v>
      </c>
      <c r="AB43" s="10">
        <f>'Hydrogen Results'!V103/SUM('Hydrogen Results'!V$97:V$120)</f>
        <v>0.11771438452472202</v>
      </c>
      <c r="AC43" s="10">
        <f>'Hydrogen Results'!W103/SUM('Hydrogen Results'!W$97:W$120)</f>
        <v>0.11625748551842083</v>
      </c>
      <c r="AD43" s="10">
        <f>'Hydrogen Results'!X103/SUM('Hydrogen Results'!X$97:X$120)</f>
        <v>0.11592359304580693</v>
      </c>
      <c r="AE43" s="10">
        <f>'Hydrogen Results'!Y103/SUM('Hydrogen Results'!Y$97:Y$120)</f>
        <v>0.11545858596066903</v>
      </c>
      <c r="AF43" s="10">
        <f>'Hydrogen Results'!Z103/SUM('Hydrogen Results'!Z$97:Z$120)</f>
        <v>0.11521271884099953</v>
      </c>
      <c r="AG43" s="10">
        <f>'Hydrogen Results'!AA103/SUM('Hydrogen Results'!AA$97:AA$120)</f>
        <v>0.11519344839685082</v>
      </c>
      <c r="AH43" s="10">
        <f>'Hydrogen Results'!AB103/SUM('Hydrogen Results'!AB$97:AB$120)</f>
        <v>0.11484573652098569</v>
      </c>
      <c r="AI43" s="10">
        <f>'Hydrogen Results'!AC103/SUM('Hydrogen Results'!AC$97:AC$120)</f>
        <v>0.11412139028813463</v>
      </c>
      <c r="AJ43" s="10">
        <f>'Hydrogen Results'!AD103/SUM('Hydrogen Results'!AD$97:AD$120)</f>
        <v>0.11356720102351954</v>
      </c>
      <c r="AK43" s="10">
        <f>'Hydrogen Results'!AE103/SUM('Hydrogen Results'!AE$97:AE$120)</f>
        <v>0.11322337788854844</v>
      </c>
      <c r="AL43" s="10"/>
    </row>
    <row r="44" spans="1:38" x14ac:dyDescent="0.35">
      <c r="C44" t="s">
        <v>88</v>
      </c>
      <c r="D44" s="8">
        <v>1566</v>
      </c>
      <c r="E44" s="8">
        <v>18061</v>
      </c>
      <c r="H44">
        <v>1</v>
      </c>
      <c r="L44" t="s">
        <v>87</v>
      </c>
      <c r="M44" t="s">
        <v>88</v>
      </c>
      <c r="N44" t="s">
        <v>89</v>
      </c>
      <c r="O44" t="s">
        <v>14</v>
      </c>
      <c r="Q44" t="s">
        <v>133</v>
      </c>
      <c r="R44" s="10">
        <f>'Hydrogen Results'!L110/SUM('Hydrogen Results'!L$97:L$120)</f>
        <v>4.0332574733297745E-2</v>
      </c>
      <c r="S44" s="10">
        <f>'Hydrogen Results'!M110/SUM('Hydrogen Results'!M$97:M$120)</f>
        <v>4.064012966150779E-2</v>
      </c>
      <c r="T44" s="10">
        <f>'Hydrogen Results'!N110/SUM('Hydrogen Results'!N$97:N$120)</f>
        <v>4.1075156842649785E-2</v>
      </c>
      <c r="U44" s="10">
        <f>'Hydrogen Results'!O110/SUM('Hydrogen Results'!O$97:O$120)</f>
        <v>4.0924343871715903E-2</v>
      </c>
      <c r="V44" s="10">
        <f>'Hydrogen Results'!P110/SUM('Hydrogen Results'!P$97:P$120)</f>
        <v>4.0533403748517938E-2</v>
      </c>
      <c r="W44" s="10">
        <f>'Hydrogen Results'!Q110/SUM('Hydrogen Results'!Q$97:Q$120)</f>
        <v>3.9785556270309511E-2</v>
      </c>
      <c r="X44" s="10">
        <f>'Hydrogen Results'!R110/SUM('Hydrogen Results'!R$97:R$120)</f>
        <v>3.8994931044132458E-2</v>
      </c>
      <c r="Y44" s="10">
        <f>'Hydrogen Results'!S110/SUM('Hydrogen Results'!S$97:S$120)</f>
        <v>3.8441968027023335E-2</v>
      </c>
      <c r="Z44" s="10">
        <f>'Hydrogen Results'!T110/SUM('Hydrogen Results'!T$97:T$120)</f>
        <v>3.8498438391541177E-2</v>
      </c>
      <c r="AA44" s="10">
        <f>'Hydrogen Results'!U110/SUM('Hydrogen Results'!U$97:U$120)</f>
        <v>3.8157424188450917E-2</v>
      </c>
      <c r="AB44" s="10">
        <f>'Hydrogen Results'!V110/SUM('Hydrogen Results'!V$97:V$120)</f>
        <v>3.8453712405749241E-2</v>
      </c>
      <c r="AC44" s="10">
        <f>'Hydrogen Results'!W110/SUM('Hydrogen Results'!W$97:W$120)</f>
        <v>3.79777877715703E-2</v>
      </c>
      <c r="AD44" s="10">
        <f>'Hydrogen Results'!X110/SUM('Hydrogen Results'!X$97:X$120)</f>
        <v>3.7868715246847179E-2</v>
      </c>
      <c r="AE44" s="10">
        <f>'Hydrogen Results'!Y110/SUM('Hydrogen Results'!Y$97:Y$120)</f>
        <v>3.771681156242726E-2</v>
      </c>
      <c r="AF44" s="10">
        <f>'Hydrogen Results'!Z110/SUM('Hydrogen Results'!Z$97:Z$120)</f>
        <v>3.7636494245661137E-2</v>
      </c>
      <c r="AG44" s="10">
        <f>'Hydrogen Results'!AA110/SUM('Hydrogen Results'!AA$97:AA$120)</f>
        <v>3.7630199177133894E-2</v>
      </c>
      <c r="AH44" s="10">
        <f>'Hydrogen Results'!AB110/SUM('Hydrogen Results'!AB$97:AB$120)</f>
        <v>3.7516612273302503E-2</v>
      </c>
      <c r="AI44" s="10">
        <f>'Hydrogen Results'!AC110/SUM('Hydrogen Results'!AC$97:AC$120)</f>
        <v>3.7279990369932715E-2</v>
      </c>
      <c r="AJ44" s="10">
        <f>'Hydrogen Results'!AD110/SUM('Hydrogen Results'!AD$97:AD$120)</f>
        <v>3.7098953577480331E-2</v>
      </c>
      <c r="AK44" s="10">
        <f>'Hydrogen Results'!AE110/SUM('Hydrogen Results'!AE$97:AE$120)</f>
        <v>3.6986637007130813E-2</v>
      </c>
      <c r="AL44" s="10"/>
    </row>
    <row r="45" spans="1:38" x14ac:dyDescent="0.35">
      <c r="C45" t="s">
        <v>92</v>
      </c>
      <c r="D45" s="8">
        <v>8734</v>
      </c>
      <c r="E45" s="8">
        <v>31786</v>
      </c>
      <c r="G45">
        <v>0.3</v>
      </c>
      <c r="H45">
        <v>0.3</v>
      </c>
      <c r="I45">
        <v>0.3</v>
      </c>
      <c r="J45">
        <v>0.1</v>
      </c>
      <c r="K45" t="s">
        <v>95</v>
      </c>
      <c r="L45">
        <f>L41/2</f>
        <v>1900.4749999999999</v>
      </c>
      <c r="M45">
        <f t="shared" ref="M45:O45" si="8">M41/2</f>
        <v>2256.9749999999999</v>
      </c>
      <c r="N45">
        <f t="shared" si="8"/>
        <v>10707.35</v>
      </c>
      <c r="O45">
        <f t="shared" si="8"/>
        <v>436.70000000000005</v>
      </c>
    </row>
    <row r="46" spans="1:38" x14ac:dyDescent="0.35">
      <c r="C46" t="s">
        <v>89</v>
      </c>
      <c r="D46" s="8">
        <v>18139</v>
      </c>
      <c r="E46" s="8">
        <v>74950</v>
      </c>
      <c r="I46">
        <v>1</v>
      </c>
      <c r="K46" t="s">
        <v>96</v>
      </c>
      <c r="L46">
        <f>L42/5</f>
        <v>2588.0099999999998</v>
      </c>
      <c r="M46">
        <f t="shared" ref="M46:O46" si="9">M42/5</f>
        <v>5791.61</v>
      </c>
      <c r="N46">
        <f t="shared" si="9"/>
        <v>17441.66</v>
      </c>
      <c r="O46">
        <f t="shared" si="9"/>
        <v>635.72</v>
      </c>
      <c r="R46" s="8">
        <f>R42*1000</f>
        <v>299.8275877857227</v>
      </c>
    </row>
    <row r="47" spans="1:38" x14ac:dyDescent="0.35">
      <c r="R47" s="8">
        <f>R44*1000</f>
        <v>40.332574733297747</v>
      </c>
    </row>
    <row r="48" spans="1:38" x14ac:dyDescent="0.35">
      <c r="K48" s="3" t="s">
        <v>98</v>
      </c>
      <c r="R48" s="8">
        <f>R43*1000</f>
        <v>107.90351122329972</v>
      </c>
    </row>
    <row r="49" spans="11:15" x14ac:dyDescent="0.35">
      <c r="L49" t="s">
        <v>87</v>
      </c>
      <c r="M49" t="s">
        <v>88</v>
      </c>
      <c r="N49" t="s">
        <v>89</v>
      </c>
      <c r="O49" t="s">
        <v>14</v>
      </c>
    </row>
    <row r="50" spans="11:15" x14ac:dyDescent="0.35">
      <c r="K50" t="s">
        <v>95</v>
      </c>
      <c r="L50" s="8">
        <f>L45*0.5</f>
        <v>950.23749999999995</v>
      </c>
      <c r="M50" s="8">
        <f t="shared" ref="M50:O50" si="10">M45*0.5</f>
        <v>1128.4875</v>
      </c>
      <c r="N50" s="8">
        <f t="shared" si="10"/>
        <v>5353.6750000000002</v>
      </c>
      <c r="O50" s="8">
        <f t="shared" si="10"/>
        <v>218.35000000000002</v>
      </c>
    </row>
    <row r="51" spans="11:15" x14ac:dyDescent="0.35">
      <c r="K51" t="s">
        <v>96</v>
      </c>
      <c r="L51" s="8">
        <f t="shared" ref="L51:O51" si="11">L46*0.24</f>
        <v>621.12239999999997</v>
      </c>
      <c r="M51" s="8">
        <f t="shared" si="11"/>
        <v>1389.9863999999998</v>
      </c>
      <c r="N51" s="8">
        <f t="shared" si="11"/>
        <v>4185.9983999999995</v>
      </c>
      <c r="O51" s="8">
        <f t="shared" si="11"/>
        <v>152.5728</v>
      </c>
    </row>
    <row r="53" spans="11:15" x14ac:dyDescent="0.35">
      <c r="L53">
        <v>950.23749999999995</v>
      </c>
      <c r="M53">
        <v>1128.4875</v>
      </c>
      <c r="N53">
        <v>5353.6750000000002</v>
      </c>
      <c r="O53">
        <v>218.35000000000002</v>
      </c>
    </row>
    <row r="54" spans="11:15" x14ac:dyDescent="0.35">
      <c r="L54">
        <v>621.12239999999997</v>
      </c>
      <c r="M54">
        <v>1389.9863999999998</v>
      </c>
      <c r="N54">
        <v>4185.9983999999995</v>
      </c>
      <c r="O54">
        <v>152.5728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3D32-587F-4742-8451-B08E5A467706}">
  <dimension ref="A2:BR120"/>
  <sheetViews>
    <sheetView zoomScale="85" zoomScaleNormal="85" workbookViewId="0">
      <selection activeCell="B2" sqref="B2"/>
    </sheetView>
  </sheetViews>
  <sheetFormatPr defaultRowHeight="14.5" x14ac:dyDescent="0.35"/>
  <cols>
    <col min="2" max="2" width="72.26953125" bestFit="1" customWidth="1"/>
    <col min="3" max="3" width="9" bestFit="1" customWidth="1"/>
  </cols>
  <sheetData>
    <row r="2" spans="1:31" x14ac:dyDescent="0.35">
      <c r="B2" t="s">
        <v>40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 x14ac:dyDescent="0.35">
      <c r="A3" t="s">
        <v>54</v>
      </c>
      <c r="B3" t="s">
        <v>107</v>
      </c>
      <c r="C3" s="23">
        <v>-68885200</v>
      </c>
      <c r="D3" s="23">
        <v>-54963300</v>
      </c>
      <c r="E3" s="23">
        <v>-3255620</v>
      </c>
      <c r="F3" s="23">
        <v>-18470700</v>
      </c>
      <c r="G3" s="23">
        <v>-26255900</v>
      </c>
      <c r="H3" s="23">
        <v>-70660800</v>
      </c>
      <c r="I3" s="23">
        <v>-119462000</v>
      </c>
      <c r="J3" s="23">
        <v>-81333400</v>
      </c>
      <c r="K3" s="23">
        <v>-18126300</v>
      </c>
      <c r="L3" s="23">
        <v>-7201980</v>
      </c>
      <c r="M3" s="23">
        <v>-2000770</v>
      </c>
      <c r="N3" s="23">
        <v>-375253</v>
      </c>
      <c r="O3" s="2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54</v>
      </c>
      <c r="B4" t="s">
        <v>108</v>
      </c>
      <c r="C4" s="23">
        <v>3254400</v>
      </c>
      <c r="D4" s="23">
        <v>3568110</v>
      </c>
      <c r="E4" s="23">
        <v>2748480</v>
      </c>
      <c r="F4" s="23">
        <v>3960660</v>
      </c>
      <c r="G4" s="23">
        <v>5433050</v>
      </c>
      <c r="H4" s="23">
        <v>5910980</v>
      </c>
      <c r="I4" s="23">
        <v>4206080</v>
      </c>
      <c r="J4" s="23">
        <v>1015420</v>
      </c>
      <c r="K4" s="23">
        <v>1191890</v>
      </c>
      <c r="L4" s="23">
        <v>5384270</v>
      </c>
      <c r="M4" s="23">
        <v>11010200</v>
      </c>
      <c r="N4" s="23">
        <v>13488700</v>
      </c>
      <c r="O4" s="23">
        <v>14452600</v>
      </c>
      <c r="P4" s="23">
        <v>14912400</v>
      </c>
      <c r="Q4" s="23">
        <v>15346700</v>
      </c>
      <c r="R4" s="23">
        <v>16397600</v>
      </c>
      <c r="S4" s="23">
        <v>16247800</v>
      </c>
      <c r="T4" s="23">
        <v>13552400</v>
      </c>
      <c r="U4" s="23">
        <v>-18964.8</v>
      </c>
      <c r="V4" s="23">
        <v>25932300</v>
      </c>
      <c r="W4" s="23">
        <v>51374600</v>
      </c>
      <c r="X4" s="23">
        <v>47424800</v>
      </c>
      <c r="Y4" s="23">
        <v>45821900</v>
      </c>
      <c r="Z4" s="23">
        <v>50309200</v>
      </c>
      <c r="AA4" s="23">
        <v>31776900</v>
      </c>
      <c r="AB4" s="23">
        <v>16386800</v>
      </c>
      <c r="AC4" s="23">
        <v>14183700</v>
      </c>
      <c r="AD4" s="23">
        <v>15386900</v>
      </c>
      <c r="AE4" s="23">
        <v>13429900</v>
      </c>
    </row>
    <row r="5" spans="1:31" x14ac:dyDescent="0.35">
      <c r="A5" t="s">
        <v>54</v>
      </c>
      <c r="B5" t="s">
        <v>109</v>
      </c>
      <c r="C5" s="23">
        <v>65685700</v>
      </c>
      <c r="D5" s="23">
        <v>33387300</v>
      </c>
      <c r="E5" s="23">
        <v>17301500</v>
      </c>
      <c r="F5" s="23">
        <v>50034200</v>
      </c>
      <c r="G5" s="23">
        <v>63141000</v>
      </c>
      <c r="H5" s="23">
        <v>94432500</v>
      </c>
      <c r="I5" s="23">
        <v>136705000</v>
      </c>
      <c r="J5" s="23">
        <v>116190000</v>
      </c>
      <c r="K5" s="23">
        <v>98760400</v>
      </c>
      <c r="L5" s="23">
        <v>123872000</v>
      </c>
      <c r="M5" s="23">
        <v>135842000</v>
      </c>
      <c r="N5" s="23">
        <v>112401000</v>
      </c>
      <c r="O5" s="23">
        <v>107158000</v>
      </c>
      <c r="P5" s="23">
        <v>93543400</v>
      </c>
      <c r="Q5" s="23">
        <v>73653400</v>
      </c>
      <c r="R5" s="23">
        <v>41763700</v>
      </c>
      <c r="S5" s="23">
        <v>12310500</v>
      </c>
      <c r="T5" s="23">
        <v>-18683200</v>
      </c>
      <c r="U5" s="23">
        <v>-19869600</v>
      </c>
      <c r="V5" s="23">
        <v>-45548300</v>
      </c>
      <c r="W5" s="23">
        <v>-24466900</v>
      </c>
      <c r="X5" s="23">
        <v>-40849500</v>
      </c>
      <c r="Y5" s="23">
        <v>-49253100</v>
      </c>
      <c r="Z5" s="23">
        <v>-36468200</v>
      </c>
      <c r="AA5" s="23">
        <v>-47493100</v>
      </c>
      <c r="AB5" s="23">
        <v>-19888700</v>
      </c>
      <c r="AC5" s="23">
        <v>-43747300</v>
      </c>
      <c r="AD5" s="23">
        <v>-29501600</v>
      </c>
      <c r="AE5" s="23">
        <v>-49442500</v>
      </c>
    </row>
    <row r="6" spans="1:31" x14ac:dyDescent="0.35">
      <c r="A6" t="s">
        <v>54</v>
      </c>
      <c r="B6" t="s">
        <v>110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23">
        <v>0</v>
      </c>
      <c r="AA6" s="23">
        <v>0</v>
      </c>
      <c r="AB6" s="23">
        <v>-1.1920900000000001E-7</v>
      </c>
      <c r="AC6" s="23">
        <v>7584.89</v>
      </c>
      <c r="AD6">
        <v>0</v>
      </c>
      <c r="AE6">
        <v>57346.6</v>
      </c>
    </row>
    <row r="7" spans="1:31" x14ac:dyDescent="0.35">
      <c r="A7" t="s">
        <v>54</v>
      </c>
      <c r="B7" t="s">
        <v>111</v>
      </c>
      <c r="C7">
        <v>0</v>
      </c>
      <c r="D7">
        <v>0</v>
      </c>
      <c r="E7">
        <v>0</v>
      </c>
      <c r="F7">
        <v>0</v>
      </c>
      <c r="G7">
        <v>0</v>
      </c>
      <c r="H7">
        <v>-950206</v>
      </c>
      <c r="I7" s="23">
        <v>-8060790</v>
      </c>
      <c r="J7" s="23">
        <v>-22721400</v>
      </c>
      <c r="K7" s="23">
        <v>-39813200</v>
      </c>
      <c r="L7" s="23">
        <v>-38012500</v>
      </c>
      <c r="M7" s="23">
        <v>-36725900</v>
      </c>
      <c r="N7" s="23">
        <v>-34826700</v>
      </c>
      <c r="O7" s="23">
        <v>-28998400</v>
      </c>
      <c r="P7" s="23">
        <v>-21713800</v>
      </c>
      <c r="Q7" s="23">
        <v>-16149500</v>
      </c>
      <c r="R7" s="23">
        <v>-12247500</v>
      </c>
      <c r="S7" s="23">
        <v>-587334</v>
      </c>
      <c r="T7" s="23">
        <v>-15508600</v>
      </c>
      <c r="U7" s="23">
        <v>-10902700</v>
      </c>
      <c r="V7" s="23">
        <v>-20653900</v>
      </c>
      <c r="W7" s="23">
        <v>-1164220</v>
      </c>
      <c r="X7" s="23">
        <v>-5744240</v>
      </c>
      <c r="Y7" s="23">
        <v>-18327700</v>
      </c>
      <c r="Z7" s="23">
        <v>5099540</v>
      </c>
      <c r="AA7" s="23">
        <v>-10641600</v>
      </c>
      <c r="AB7" s="23">
        <v>15395600</v>
      </c>
      <c r="AC7" s="23">
        <v>-7397250</v>
      </c>
      <c r="AD7" s="23">
        <v>18489700</v>
      </c>
      <c r="AE7" s="23">
        <v>-20566700</v>
      </c>
    </row>
    <row r="8" spans="1:31" x14ac:dyDescent="0.35">
      <c r="A8" t="s">
        <v>54</v>
      </c>
      <c r="B8" t="s">
        <v>112</v>
      </c>
      <c r="C8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17116</v>
      </c>
      <c r="L8" s="23">
        <v>17116</v>
      </c>
      <c r="M8" s="23">
        <v>34231.9</v>
      </c>
      <c r="N8" s="23">
        <v>34231.9</v>
      </c>
      <c r="O8" s="23">
        <v>51347.9</v>
      </c>
      <c r="P8" s="23">
        <v>68463.8</v>
      </c>
      <c r="Q8" s="23">
        <v>102712</v>
      </c>
      <c r="R8" s="23">
        <v>102712</v>
      </c>
      <c r="S8" s="23">
        <v>8853160</v>
      </c>
      <c r="T8" s="23">
        <v>88857200</v>
      </c>
      <c r="U8" s="23">
        <v>147749000</v>
      </c>
      <c r="V8" s="23">
        <v>232075000</v>
      </c>
      <c r="W8" s="23">
        <v>166057000</v>
      </c>
      <c r="X8" s="23">
        <v>239494000</v>
      </c>
      <c r="Y8" s="23">
        <v>307510000</v>
      </c>
      <c r="Z8" s="23">
        <v>291151000</v>
      </c>
      <c r="AA8" s="23">
        <v>386875000</v>
      </c>
      <c r="AB8" s="23">
        <v>365350000</v>
      </c>
      <c r="AC8" s="23">
        <v>457695000</v>
      </c>
      <c r="AD8" s="23">
        <v>446767000</v>
      </c>
      <c r="AE8" s="23">
        <v>559810000</v>
      </c>
    </row>
    <row r="9" spans="1:31" x14ac:dyDescent="0.35">
      <c r="A9" t="s">
        <v>54</v>
      </c>
      <c r="B9" t="s">
        <v>113</v>
      </c>
      <c r="C9">
        <v>0</v>
      </c>
      <c r="D9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-1912130</v>
      </c>
      <c r="M9" s="23">
        <v>-3875260</v>
      </c>
      <c r="N9" s="23">
        <v>-8490690</v>
      </c>
      <c r="O9" s="23">
        <v>-17080900</v>
      </c>
      <c r="P9" s="23">
        <v>-25461400</v>
      </c>
      <c r="Q9" s="23">
        <v>-29262600</v>
      </c>
      <c r="R9" s="23">
        <v>-30281800</v>
      </c>
      <c r="S9" s="23">
        <v>-30315200</v>
      </c>
      <c r="T9" s="23">
        <v>-30315200</v>
      </c>
      <c r="U9" s="23">
        <v>-30315200</v>
      </c>
      <c r="V9" s="23">
        <v>-30315200</v>
      </c>
      <c r="W9" s="23">
        <v>-30315200</v>
      </c>
      <c r="X9" s="23">
        <v>-30311500</v>
      </c>
      <c r="Y9" s="23">
        <v>-30311500</v>
      </c>
      <c r="Z9" s="23">
        <v>-30311500</v>
      </c>
      <c r="AA9" s="23">
        <v>-30311500</v>
      </c>
      <c r="AB9" s="23">
        <v>-30311500</v>
      </c>
      <c r="AC9" s="23">
        <v>-29857900</v>
      </c>
      <c r="AD9" s="23">
        <v>-29866600</v>
      </c>
      <c r="AE9" s="23">
        <v>-21093800</v>
      </c>
    </row>
    <row r="10" spans="1:31" x14ac:dyDescent="0.35">
      <c r="A10" t="s">
        <v>54</v>
      </c>
      <c r="B10" t="s">
        <v>114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-65358.8</v>
      </c>
      <c r="J10">
        <v>-64689.1</v>
      </c>
      <c r="K10">
        <v>-45141.7</v>
      </c>
      <c r="L10">
        <v>-30486.5</v>
      </c>
      <c r="M10">
        <v>-22404.9</v>
      </c>
      <c r="N10">
        <v>-13038.4</v>
      </c>
      <c r="O10">
        <v>-2910.95</v>
      </c>
      <c r="P10">
        <v>-1221.82</v>
      </c>
      <c r="Q10">
        <v>-826.75900000000001</v>
      </c>
      <c r="R10">
        <v>-559.68799999999999</v>
      </c>
      <c r="S10">
        <v>-250.57</v>
      </c>
      <c r="T10">
        <v>-186.149</v>
      </c>
      <c r="U10">
        <v>-117.014</v>
      </c>
      <c r="V10">
        <v>131208</v>
      </c>
      <c r="W10">
        <v>131179</v>
      </c>
      <c r="X10">
        <v>131196</v>
      </c>
      <c r="Y10">
        <v>27821.7</v>
      </c>
      <c r="Z10">
        <v>112538</v>
      </c>
      <c r="AA10">
        <v>102502</v>
      </c>
      <c r="AB10">
        <v>167670</v>
      </c>
      <c r="AC10">
        <v>81329.899999999994</v>
      </c>
      <c r="AD10">
        <v>533434</v>
      </c>
      <c r="AE10">
        <v>37204.800000000003</v>
      </c>
    </row>
    <row r="11" spans="1:31" x14ac:dyDescent="0.35">
      <c r="A11" t="s">
        <v>54</v>
      </c>
      <c r="B11" t="s">
        <v>115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3">
        <v>-985024</v>
      </c>
      <c r="J11" s="23">
        <v>-4144720</v>
      </c>
      <c r="K11" s="23">
        <v>-8102250</v>
      </c>
      <c r="L11" s="23">
        <v>-8046210</v>
      </c>
      <c r="M11" s="23">
        <v>-7964740</v>
      </c>
      <c r="N11" s="23">
        <v>-7917070</v>
      </c>
      <c r="O11" s="23">
        <v>-6890390</v>
      </c>
      <c r="P11" s="23">
        <v>-5197150</v>
      </c>
      <c r="Q11" s="23">
        <v>-4002190</v>
      </c>
      <c r="R11" s="23">
        <v>-2854050</v>
      </c>
      <c r="S11" s="23">
        <v>-1421010</v>
      </c>
      <c r="T11" s="23">
        <v>-522170</v>
      </c>
      <c r="U11" s="23">
        <v>1844100</v>
      </c>
      <c r="V11" s="23">
        <v>-251674</v>
      </c>
      <c r="W11" s="23">
        <v>4974830</v>
      </c>
      <c r="X11" s="23">
        <v>3566350</v>
      </c>
      <c r="Y11" s="23">
        <v>3114690</v>
      </c>
      <c r="Z11" s="23">
        <v>6523360</v>
      </c>
      <c r="AA11" s="23">
        <v>4883500</v>
      </c>
      <c r="AB11" s="23">
        <v>9198990</v>
      </c>
      <c r="AC11" s="23">
        <v>5825850</v>
      </c>
      <c r="AD11" s="23">
        <v>9304770</v>
      </c>
      <c r="AE11" s="23">
        <v>1801430</v>
      </c>
    </row>
    <row r="12" spans="1:31" x14ac:dyDescent="0.35">
      <c r="A12" t="s">
        <v>54</v>
      </c>
      <c r="B12" t="s">
        <v>116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69.062299999999993</v>
      </c>
      <c r="AD12">
        <v>0</v>
      </c>
      <c r="AE12">
        <v>504.10899999999998</v>
      </c>
    </row>
    <row r="13" spans="1:31" x14ac:dyDescent="0.35">
      <c r="A13" t="s">
        <v>54</v>
      </c>
      <c r="B13" t="s">
        <v>117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32.194800000000001</v>
      </c>
      <c r="AD13" s="23">
        <v>9.3132299999999997E-10</v>
      </c>
      <c r="AE13" s="23">
        <v>226.91499999999999</v>
      </c>
    </row>
    <row r="14" spans="1:31" x14ac:dyDescent="0.35">
      <c r="A14" t="s">
        <v>54</v>
      </c>
      <c r="B14" t="s">
        <v>118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5">
      <c r="A15" t="s">
        <v>54</v>
      </c>
      <c r="B15" t="s">
        <v>119</v>
      </c>
      <c r="C15">
        <v>-2096.81</v>
      </c>
      <c r="D15">
        <v>-1685.87</v>
      </c>
      <c r="E15" s="23">
        <v>-15127800</v>
      </c>
      <c r="F15" s="23">
        <v>-16350000</v>
      </c>
      <c r="G15" s="23">
        <v>-18135300</v>
      </c>
      <c r="H15" s="23">
        <v>-31793100</v>
      </c>
      <c r="I15" s="23">
        <v>-28830900</v>
      </c>
      <c r="J15" s="23">
        <v>-40833300</v>
      </c>
      <c r="K15" s="23">
        <v>-78414200</v>
      </c>
      <c r="L15" s="23">
        <v>-89344200</v>
      </c>
      <c r="M15" s="23">
        <v>-96506600</v>
      </c>
      <c r="N15" s="23">
        <v>-77030000</v>
      </c>
      <c r="O15" s="23">
        <v>-72378600</v>
      </c>
      <c r="P15" s="23">
        <v>-62983300</v>
      </c>
      <c r="Q15" s="23">
        <v>-56423300</v>
      </c>
      <c r="R15" s="23">
        <v>-38295700</v>
      </c>
      <c r="S15" s="23">
        <v>-28317000</v>
      </c>
      <c r="T15" s="23">
        <v>-31082700</v>
      </c>
      <c r="U15" s="23">
        <v>-28237400</v>
      </c>
      <c r="V15" s="23">
        <v>-32731200</v>
      </c>
      <c r="W15" s="23">
        <v>-27588100</v>
      </c>
      <c r="X15" s="23">
        <v>-25526200</v>
      </c>
      <c r="Y15" s="23">
        <v>-22283200</v>
      </c>
      <c r="Z15" s="23">
        <v>-19248600</v>
      </c>
      <c r="AA15" s="23">
        <v>-16481300</v>
      </c>
      <c r="AB15" s="23">
        <v>-13236200</v>
      </c>
      <c r="AC15" s="23">
        <v>-11727700</v>
      </c>
      <c r="AD15" s="23">
        <v>-10757100</v>
      </c>
      <c r="AE15" s="23">
        <v>-9139610</v>
      </c>
    </row>
    <row r="16" spans="1:31" x14ac:dyDescent="0.35">
      <c r="A16" t="s">
        <v>54</v>
      </c>
      <c r="B16" t="s">
        <v>120</v>
      </c>
      <c r="C16">
        <v>0</v>
      </c>
      <c r="D16">
        <v>0</v>
      </c>
      <c r="E16" s="23">
        <v>0</v>
      </c>
      <c r="F16" s="23">
        <v>199545</v>
      </c>
      <c r="G16" s="23">
        <v>2301440</v>
      </c>
      <c r="H16" s="23">
        <v>6267840</v>
      </c>
      <c r="I16" s="23">
        <v>10884300</v>
      </c>
      <c r="J16" s="23">
        <v>14631700</v>
      </c>
      <c r="K16" s="23">
        <v>19673300</v>
      </c>
      <c r="L16" s="23">
        <v>25442600</v>
      </c>
      <c r="M16" s="23">
        <v>32875100</v>
      </c>
      <c r="N16" s="23">
        <v>41555500</v>
      </c>
      <c r="O16" s="23">
        <v>53043800</v>
      </c>
      <c r="P16" s="23">
        <v>67408300</v>
      </c>
      <c r="Q16" s="23">
        <v>84984600</v>
      </c>
      <c r="R16" s="23">
        <v>95546200</v>
      </c>
      <c r="S16" s="23">
        <v>97769700</v>
      </c>
      <c r="T16" s="23">
        <v>97769700</v>
      </c>
      <c r="U16" s="23">
        <v>97769700</v>
      </c>
      <c r="V16" s="23">
        <v>97769700</v>
      </c>
      <c r="W16" s="23">
        <v>97769700</v>
      </c>
      <c r="X16" s="23">
        <v>103289000</v>
      </c>
      <c r="Y16" s="23">
        <v>103289000</v>
      </c>
      <c r="Z16" s="23">
        <v>103289000</v>
      </c>
      <c r="AA16" s="23">
        <v>113156000</v>
      </c>
      <c r="AB16" s="23">
        <v>113156000</v>
      </c>
      <c r="AC16" s="23">
        <v>133437000</v>
      </c>
      <c r="AD16" s="23">
        <v>133435000</v>
      </c>
      <c r="AE16" s="23">
        <v>153334000</v>
      </c>
    </row>
    <row r="17" spans="1:70" x14ac:dyDescent="0.35">
      <c r="A17" t="s">
        <v>54</v>
      </c>
      <c r="B17" t="s">
        <v>121</v>
      </c>
      <c r="C17">
        <v>0</v>
      </c>
      <c r="D17">
        <v>-873.98800000000006</v>
      </c>
      <c r="E17">
        <v>368.67599999999999</v>
      </c>
      <c r="F17" s="23">
        <v>3466150</v>
      </c>
      <c r="G17" s="23">
        <v>14466000</v>
      </c>
      <c r="H17" s="23">
        <v>14212900</v>
      </c>
      <c r="I17" s="23">
        <v>9665480</v>
      </c>
      <c r="J17" s="23">
        <v>9293160</v>
      </c>
      <c r="K17" s="23">
        <v>6548240</v>
      </c>
      <c r="L17" s="23">
        <v>7298090</v>
      </c>
      <c r="M17" s="23">
        <v>7742780</v>
      </c>
      <c r="N17" s="23">
        <v>9073970</v>
      </c>
      <c r="O17" s="23">
        <v>8893130</v>
      </c>
      <c r="P17" s="23">
        <v>9524400</v>
      </c>
      <c r="Q17" s="23">
        <v>7174970</v>
      </c>
      <c r="R17" s="23">
        <v>7784900</v>
      </c>
      <c r="S17" s="23">
        <v>15685500</v>
      </c>
      <c r="T17" s="23">
        <v>6892270</v>
      </c>
      <c r="U17" s="23">
        <v>2008660</v>
      </c>
      <c r="V17" s="23">
        <v>-16146200</v>
      </c>
      <c r="W17" s="23">
        <v>5739440</v>
      </c>
      <c r="X17" s="23">
        <v>-10084300</v>
      </c>
      <c r="Y17" s="23">
        <v>-13153500</v>
      </c>
      <c r="Z17" s="23">
        <v>-5735390</v>
      </c>
      <c r="AA17" s="23">
        <v>-14297000</v>
      </c>
      <c r="AB17">
        <v>621013</v>
      </c>
      <c r="AC17" s="23">
        <v>-10824100</v>
      </c>
      <c r="AD17" s="23">
        <v>-9571600</v>
      </c>
      <c r="AE17" s="23">
        <v>-12361000</v>
      </c>
    </row>
    <row r="18" spans="1:70" x14ac:dyDescent="0.35">
      <c r="A18" t="s">
        <v>54</v>
      </c>
      <c r="B18" t="s">
        <v>122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70" x14ac:dyDescent="0.35">
      <c r="A19" t="s">
        <v>54</v>
      </c>
      <c r="B19" t="s">
        <v>123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-163945</v>
      </c>
      <c r="J19">
        <v>-656496</v>
      </c>
      <c r="K19" s="23">
        <v>-1240240</v>
      </c>
      <c r="L19" s="23">
        <v>-1193170</v>
      </c>
      <c r="M19" s="23">
        <v>-1144110</v>
      </c>
      <c r="N19" s="23">
        <v>-1101560</v>
      </c>
      <c r="O19" s="23">
        <v>-928922</v>
      </c>
      <c r="P19" s="23">
        <v>-676506</v>
      </c>
      <c r="Q19" s="23">
        <v>-502252</v>
      </c>
      <c r="R19" s="23">
        <v>-342050</v>
      </c>
      <c r="S19" s="23">
        <v>-155466</v>
      </c>
      <c r="T19" s="23">
        <v>-411514</v>
      </c>
      <c r="U19" s="23">
        <v>-296067</v>
      </c>
      <c r="V19" s="23">
        <v>-596983</v>
      </c>
      <c r="W19" s="23">
        <v>31101.599999999999</v>
      </c>
      <c r="X19" s="23">
        <v>-140782</v>
      </c>
      <c r="Y19" s="23">
        <v>-197203</v>
      </c>
      <c r="Z19" s="23">
        <v>206079</v>
      </c>
      <c r="AA19" s="23">
        <v>6250.63</v>
      </c>
      <c r="AB19" s="23">
        <v>521452</v>
      </c>
      <c r="AC19" s="23">
        <v>119620</v>
      </c>
      <c r="AD19" s="23">
        <v>537359</v>
      </c>
      <c r="AE19" s="23">
        <v>-364519</v>
      </c>
    </row>
    <row r="20" spans="1:70" x14ac:dyDescent="0.35">
      <c r="A20" t="s">
        <v>54</v>
      </c>
      <c r="B20" t="s">
        <v>124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70" x14ac:dyDescent="0.35">
      <c r="A21" t="s">
        <v>54</v>
      </c>
      <c r="B21" t="s">
        <v>125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70" x14ac:dyDescent="0.35">
      <c r="A22" t="s">
        <v>54</v>
      </c>
      <c r="B22" t="s">
        <v>126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23">
        <v>12145900</v>
      </c>
      <c r="N22" s="23">
        <v>42180800</v>
      </c>
      <c r="O22" s="23">
        <v>78134600</v>
      </c>
      <c r="P22" s="23">
        <v>114616000</v>
      </c>
      <c r="Q22" s="23">
        <v>150308000</v>
      </c>
      <c r="R22" s="23">
        <v>183942000</v>
      </c>
      <c r="S22" s="23">
        <v>222936000</v>
      </c>
      <c r="T22" s="23">
        <v>250135000</v>
      </c>
      <c r="U22" s="23">
        <v>253942000</v>
      </c>
      <c r="V22" s="23">
        <v>253513000</v>
      </c>
      <c r="W22" s="23">
        <v>261527000</v>
      </c>
      <c r="X22" s="23">
        <v>257907000</v>
      </c>
      <c r="Y22" s="23">
        <v>255188000</v>
      </c>
      <c r="Z22" s="23">
        <v>261890000</v>
      </c>
      <c r="AA22" s="23">
        <v>257065000</v>
      </c>
      <c r="AB22" s="23">
        <v>264311000</v>
      </c>
      <c r="AC22" s="23">
        <v>253716000</v>
      </c>
      <c r="AD22" s="23">
        <v>261257000</v>
      </c>
      <c r="AE22" s="23">
        <v>241070000</v>
      </c>
    </row>
    <row r="23" spans="1:70" x14ac:dyDescent="0.35">
      <c r="A23" t="s">
        <v>54</v>
      </c>
      <c r="B23" t="s">
        <v>127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70" x14ac:dyDescent="0.35">
      <c r="A24" t="s">
        <v>54</v>
      </c>
      <c r="B24" t="s">
        <v>128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</row>
    <row r="25" spans="1:70" x14ac:dyDescent="0.35">
      <c r="A25" t="s">
        <v>54</v>
      </c>
      <c r="B25" t="s">
        <v>129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F25" s="23"/>
      <c r="BG25" s="23"/>
      <c r="BH25" s="23"/>
      <c r="BK25" s="23"/>
      <c r="BL25" s="23"/>
      <c r="BM25" s="23"/>
      <c r="BO25" s="23"/>
      <c r="BP25" s="23"/>
      <c r="BQ25" s="23"/>
    </row>
    <row r="26" spans="1:70" x14ac:dyDescent="0.35">
      <c r="A26" t="s">
        <v>54</v>
      </c>
      <c r="B26" t="s">
        <v>130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3">
        <v>3187330</v>
      </c>
      <c r="AD26" s="23">
        <v>5560860</v>
      </c>
      <c r="AE26" s="23">
        <v>3020220</v>
      </c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</row>
    <row r="27" spans="1:70" x14ac:dyDescent="0.35">
      <c r="B27" t="s">
        <v>40</v>
      </c>
      <c r="C27">
        <v>2022</v>
      </c>
      <c r="D27">
        <v>2023</v>
      </c>
      <c r="E27">
        <v>2024</v>
      </c>
      <c r="F27">
        <v>2025</v>
      </c>
      <c r="G27">
        <v>2026</v>
      </c>
      <c r="H27">
        <v>2027</v>
      </c>
      <c r="I27">
        <v>2028</v>
      </c>
      <c r="J27">
        <v>2029</v>
      </c>
      <c r="K27">
        <v>2030</v>
      </c>
      <c r="L27">
        <v>2031</v>
      </c>
      <c r="M27">
        <v>2032</v>
      </c>
      <c r="N27">
        <v>2033</v>
      </c>
      <c r="O27">
        <v>2034</v>
      </c>
      <c r="P27">
        <v>2035</v>
      </c>
      <c r="Q27">
        <v>2036</v>
      </c>
      <c r="R27">
        <v>2037</v>
      </c>
      <c r="S27">
        <v>2038</v>
      </c>
      <c r="T27">
        <v>2039</v>
      </c>
      <c r="U27">
        <v>2040</v>
      </c>
      <c r="V27">
        <v>2041</v>
      </c>
      <c r="W27">
        <v>2042</v>
      </c>
      <c r="X27">
        <v>2043</v>
      </c>
      <c r="Y27">
        <v>2044</v>
      </c>
      <c r="Z27">
        <v>2045</v>
      </c>
      <c r="AA27">
        <v>2046</v>
      </c>
      <c r="AB27">
        <v>2047</v>
      </c>
      <c r="AC27">
        <v>2048</v>
      </c>
      <c r="AD27">
        <v>2049</v>
      </c>
      <c r="AE27">
        <v>2050</v>
      </c>
      <c r="BM27" s="23"/>
    </row>
    <row r="28" spans="1:70" x14ac:dyDescent="0.35">
      <c r="A28" t="s">
        <v>74</v>
      </c>
      <c r="B28" t="s">
        <v>107</v>
      </c>
      <c r="C28" s="23">
        <v>-68885300</v>
      </c>
      <c r="D28" s="23">
        <v>-63977500</v>
      </c>
      <c r="E28" s="23">
        <v>-17256600</v>
      </c>
      <c r="F28" s="23">
        <v>-34657600</v>
      </c>
      <c r="G28" s="23">
        <v>-43838800</v>
      </c>
      <c r="H28" s="23">
        <v>-91450200</v>
      </c>
      <c r="I28" s="23">
        <v>-139051000</v>
      </c>
      <c r="J28" s="23">
        <v>-84579200</v>
      </c>
      <c r="K28" s="23">
        <v>-18290500</v>
      </c>
      <c r="L28" s="23">
        <v>-7201980</v>
      </c>
      <c r="M28" s="23">
        <v>-2000770</v>
      </c>
      <c r="N28" s="23">
        <v>-375253</v>
      </c>
      <c r="O28" s="23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</row>
    <row r="29" spans="1:70" x14ac:dyDescent="0.35">
      <c r="A29" t="s">
        <v>74</v>
      </c>
      <c r="B29" t="s">
        <v>108</v>
      </c>
      <c r="C29" s="23">
        <v>3254400</v>
      </c>
      <c r="D29" s="23">
        <v>3247590</v>
      </c>
      <c r="E29" s="23">
        <v>1376520</v>
      </c>
      <c r="F29" s="23">
        <v>2221350</v>
      </c>
      <c r="G29" s="23">
        <v>3218140</v>
      </c>
      <c r="H29" s="23">
        <v>2778520</v>
      </c>
      <c r="I29" s="23">
        <v>-851094</v>
      </c>
      <c r="J29" s="23">
        <v>-5233640</v>
      </c>
      <c r="K29" s="23">
        <v>-7092100</v>
      </c>
      <c r="L29" s="23">
        <v>-3895110</v>
      </c>
      <c r="M29" s="23">
        <v>1067870</v>
      </c>
      <c r="N29" s="23">
        <v>3835280</v>
      </c>
      <c r="O29" s="23">
        <v>3132010</v>
      </c>
      <c r="P29" s="23">
        <v>3554860</v>
      </c>
      <c r="Q29" s="23">
        <v>3570580</v>
      </c>
      <c r="R29" s="23">
        <v>4593140</v>
      </c>
      <c r="S29" s="23">
        <v>378908</v>
      </c>
      <c r="T29" s="23">
        <v>697034</v>
      </c>
      <c r="U29" s="23">
        <v>-4513320</v>
      </c>
      <c r="V29" s="23">
        <v>21737100</v>
      </c>
      <c r="W29" s="23">
        <v>43299900</v>
      </c>
      <c r="X29" s="23">
        <v>18328900</v>
      </c>
      <c r="Y29" s="23">
        <v>-9798.64</v>
      </c>
      <c r="Z29" s="23">
        <v>-13768.9</v>
      </c>
      <c r="AA29" s="23">
        <v>-18219.400000000001</v>
      </c>
      <c r="AB29" s="23">
        <v>-22298.6</v>
      </c>
      <c r="AC29" s="23">
        <v>-17984.599999999999</v>
      </c>
      <c r="AD29" s="23">
        <v>-16081.4</v>
      </c>
      <c r="AE29" s="23">
        <v>-12491.7</v>
      </c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</row>
    <row r="30" spans="1:70" x14ac:dyDescent="0.35">
      <c r="A30" t="s">
        <v>74</v>
      </c>
      <c r="B30" t="s">
        <v>109</v>
      </c>
      <c r="C30" s="23">
        <v>65685600</v>
      </c>
      <c r="D30" s="23">
        <v>9911710</v>
      </c>
      <c r="E30" s="23">
        <v>-19765400</v>
      </c>
      <c r="F30" s="23">
        <v>2396200</v>
      </c>
      <c r="G30" s="23">
        <v>10523100</v>
      </c>
      <c r="H30" s="23">
        <v>45622200</v>
      </c>
      <c r="I30" s="23">
        <v>81393100</v>
      </c>
      <c r="J30" s="23">
        <v>45796100</v>
      </c>
      <c r="K30" s="23">
        <v>37918800</v>
      </c>
      <c r="L30" s="23">
        <v>60887000</v>
      </c>
      <c r="M30" s="23">
        <v>70821100</v>
      </c>
      <c r="N30" s="23">
        <v>54847900</v>
      </c>
      <c r="O30" s="23">
        <v>45483800</v>
      </c>
      <c r="P30" s="23">
        <v>28619500</v>
      </c>
      <c r="Q30" s="23">
        <v>13583500</v>
      </c>
      <c r="R30" s="23">
        <v>-4390840</v>
      </c>
      <c r="S30" s="23">
        <v>-18047700</v>
      </c>
      <c r="T30" s="23">
        <v>-17319700</v>
      </c>
      <c r="U30" s="23">
        <v>-31474700</v>
      </c>
      <c r="V30" s="23">
        <v>-51875500</v>
      </c>
      <c r="W30" s="23">
        <v>-43830100</v>
      </c>
      <c r="X30" s="23">
        <v>-37153400</v>
      </c>
      <c r="Y30" s="23">
        <v>-32285500</v>
      </c>
      <c r="Z30" s="23">
        <v>-41125600</v>
      </c>
      <c r="AA30" s="23">
        <v>-49426700</v>
      </c>
      <c r="AB30" s="23">
        <v>-53235900</v>
      </c>
      <c r="AC30" s="23">
        <v>-43137000</v>
      </c>
      <c r="AD30" s="23">
        <v>-39551100</v>
      </c>
      <c r="AE30" s="23">
        <v>-28490900</v>
      </c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</row>
    <row r="31" spans="1:70" x14ac:dyDescent="0.35">
      <c r="A31" t="s">
        <v>74</v>
      </c>
      <c r="B31" t="s">
        <v>110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-375710</v>
      </c>
      <c r="K31" s="23">
        <v>-3610950</v>
      </c>
      <c r="L31" s="23">
        <v>-3036320</v>
      </c>
      <c r="M31" s="23">
        <v>-2579420</v>
      </c>
      <c r="N31" s="23">
        <v>-2330620</v>
      </c>
      <c r="O31" s="23">
        <v>-1952750</v>
      </c>
      <c r="P31" s="23">
        <v>-1318000</v>
      </c>
      <c r="Q31" s="23">
        <v>-1039210</v>
      </c>
      <c r="R31">
        <v>-972899</v>
      </c>
      <c r="S31" s="23">
        <v>-1178940</v>
      </c>
      <c r="T31">
        <v>-675290</v>
      </c>
      <c r="U31" s="23">
        <v>-1419680</v>
      </c>
      <c r="V31" s="23">
        <v>-1415110</v>
      </c>
      <c r="W31" s="23">
        <v>-924317</v>
      </c>
      <c r="X31" s="23">
        <v>-740896</v>
      </c>
      <c r="Y31" s="23">
        <v>-683642</v>
      </c>
      <c r="Z31" s="23">
        <v>-1071190</v>
      </c>
      <c r="AA31" s="23">
        <v>-17309400</v>
      </c>
      <c r="AB31" s="23">
        <v>-18408200</v>
      </c>
      <c r="AC31" s="23">
        <v>-17721000</v>
      </c>
      <c r="AD31" s="23">
        <v>-17185900</v>
      </c>
      <c r="AE31" s="23">
        <v>-38472700</v>
      </c>
    </row>
    <row r="32" spans="1:70" x14ac:dyDescent="0.35">
      <c r="A32" t="s">
        <v>74</v>
      </c>
      <c r="B32" t="s">
        <v>111</v>
      </c>
      <c r="C32">
        <v>0</v>
      </c>
      <c r="D32">
        <v>0</v>
      </c>
      <c r="E32">
        <v>0</v>
      </c>
      <c r="F32">
        <v>0</v>
      </c>
      <c r="G32">
        <v>-54968.7</v>
      </c>
      <c r="H32" s="23">
        <v>-13356200</v>
      </c>
      <c r="I32" s="23">
        <v>-32601500</v>
      </c>
      <c r="J32" s="23">
        <v>-55530200</v>
      </c>
      <c r="K32" s="23">
        <v>-67214000</v>
      </c>
      <c r="L32" s="23">
        <v>-63436400</v>
      </c>
      <c r="M32" s="23">
        <v>-60000700</v>
      </c>
      <c r="N32" s="23">
        <v>-55697800</v>
      </c>
      <c r="O32" s="23">
        <v>-50190100</v>
      </c>
      <c r="P32" s="23">
        <v>-49809800</v>
      </c>
      <c r="Q32" s="23">
        <v>-47153200</v>
      </c>
      <c r="R32" s="23">
        <v>-44475100</v>
      </c>
      <c r="S32" s="23">
        <v>-44893400</v>
      </c>
      <c r="T32" s="23">
        <v>-43886900</v>
      </c>
      <c r="U32" s="23">
        <v>-82668600</v>
      </c>
      <c r="V32" s="23">
        <v>-95974000</v>
      </c>
      <c r="W32" s="23">
        <v>-74779200</v>
      </c>
      <c r="X32" s="23">
        <v>-63681900</v>
      </c>
      <c r="Y32" s="23">
        <v>-58364500</v>
      </c>
      <c r="Z32" s="23">
        <v>-76224800</v>
      </c>
      <c r="AA32" s="23">
        <v>-96475100</v>
      </c>
      <c r="AB32" s="23">
        <v>-116897000</v>
      </c>
      <c r="AC32" s="23">
        <v>-98482700</v>
      </c>
      <c r="AD32" s="23">
        <v>-88097200</v>
      </c>
      <c r="AE32" s="23">
        <v>-70182500</v>
      </c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</row>
    <row r="33" spans="1:70" x14ac:dyDescent="0.35">
      <c r="A33" t="s">
        <v>74</v>
      </c>
      <c r="B33" t="s">
        <v>112</v>
      </c>
      <c r="C33">
        <v>0</v>
      </c>
      <c r="D33" s="23">
        <v>18177000</v>
      </c>
      <c r="E33" s="23">
        <v>23878300</v>
      </c>
      <c r="F33" s="23">
        <v>27935000</v>
      </c>
      <c r="G33" s="23">
        <v>31335900</v>
      </c>
      <c r="H33" s="23">
        <v>34974000</v>
      </c>
      <c r="I33" s="23">
        <v>38876600</v>
      </c>
      <c r="J33" s="23">
        <v>41679100</v>
      </c>
      <c r="K33" s="23">
        <v>41867900</v>
      </c>
      <c r="L33" s="23">
        <v>49822300</v>
      </c>
      <c r="M33" s="23">
        <v>63450900</v>
      </c>
      <c r="N33" s="23">
        <v>76158600</v>
      </c>
      <c r="O33" s="23">
        <v>88628800</v>
      </c>
      <c r="P33" s="23">
        <v>98379000</v>
      </c>
      <c r="Q33" s="23">
        <v>115385000</v>
      </c>
      <c r="R33" s="23">
        <v>133182000</v>
      </c>
      <c r="S33" s="23">
        <v>170747000</v>
      </c>
      <c r="T33" s="23">
        <v>199516000</v>
      </c>
      <c r="U33" s="23">
        <v>295832000</v>
      </c>
      <c r="V33" s="23">
        <v>351246000</v>
      </c>
      <c r="W33" s="23">
        <v>316444000</v>
      </c>
      <c r="X33" s="23">
        <v>335084000</v>
      </c>
      <c r="Y33" s="23">
        <v>363496000</v>
      </c>
      <c r="Z33" s="23">
        <v>436464000</v>
      </c>
      <c r="AA33" s="23">
        <v>522380000</v>
      </c>
      <c r="AB33" s="23">
        <v>592808000</v>
      </c>
      <c r="AC33" s="23">
        <v>603891000</v>
      </c>
      <c r="AD33" s="23">
        <v>633140000</v>
      </c>
      <c r="AE33" s="23">
        <v>656364000</v>
      </c>
    </row>
    <row r="34" spans="1:70" x14ac:dyDescent="0.35">
      <c r="A34" t="s">
        <v>74</v>
      </c>
      <c r="B34" t="s">
        <v>113</v>
      </c>
      <c r="C34">
        <v>31.174099999999999</v>
      </c>
      <c r="D34" s="23">
        <v>14707600</v>
      </c>
      <c r="E34" s="23">
        <v>28269100</v>
      </c>
      <c r="F34" s="23">
        <v>39526700</v>
      </c>
      <c r="G34" s="23">
        <v>49384500</v>
      </c>
      <c r="H34" s="23">
        <v>59862900</v>
      </c>
      <c r="I34" s="23">
        <v>71002100</v>
      </c>
      <c r="J34" s="23">
        <v>78242300</v>
      </c>
      <c r="K34" s="23">
        <v>71023800</v>
      </c>
      <c r="L34" s="23">
        <v>61001200</v>
      </c>
      <c r="M34" s="23">
        <v>50573400</v>
      </c>
      <c r="N34" s="23">
        <v>38750600</v>
      </c>
      <c r="O34" s="23">
        <v>26558600</v>
      </c>
      <c r="P34" s="23">
        <v>18238800</v>
      </c>
      <c r="Q34" s="23">
        <v>15362600</v>
      </c>
      <c r="R34" s="23">
        <v>15398900</v>
      </c>
      <c r="S34" s="23">
        <v>16995500</v>
      </c>
      <c r="T34" s="23">
        <v>20108400</v>
      </c>
      <c r="U34" s="23">
        <v>22931300</v>
      </c>
      <c r="V34" s="23">
        <v>27442500</v>
      </c>
      <c r="W34" s="23">
        <v>30387200</v>
      </c>
      <c r="X34" s="23">
        <v>33852600</v>
      </c>
      <c r="Y34" s="23">
        <v>38449400</v>
      </c>
      <c r="Z34" s="23">
        <v>45681700</v>
      </c>
      <c r="AA34" s="23">
        <v>50414100</v>
      </c>
      <c r="AB34" s="23">
        <v>53712700</v>
      </c>
      <c r="AC34" s="23">
        <v>55096200</v>
      </c>
      <c r="AD34" s="23">
        <v>57165900</v>
      </c>
      <c r="AE34" s="23">
        <v>59261100</v>
      </c>
      <c r="AY34" s="23"/>
      <c r="AZ34" s="23"/>
      <c r="BA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</row>
    <row r="35" spans="1:70" x14ac:dyDescent="0.35">
      <c r="A35" t="s">
        <v>74</v>
      </c>
      <c r="B35" t="s">
        <v>114</v>
      </c>
      <c r="C35">
        <v>0</v>
      </c>
      <c r="D35">
        <v>0</v>
      </c>
      <c r="E35">
        <v>0</v>
      </c>
      <c r="F35">
        <v>0</v>
      </c>
      <c r="G35">
        <v>0</v>
      </c>
      <c r="H35">
        <v>-105888</v>
      </c>
      <c r="I35">
        <v>-90915.7</v>
      </c>
      <c r="J35">
        <v>-77161.8</v>
      </c>
      <c r="K35">
        <v>-47849.8</v>
      </c>
      <c r="L35">
        <v>-32145.8</v>
      </c>
      <c r="M35">
        <v>-23440</v>
      </c>
      <c r="N35">
        <v>-13440.6</v>
      </c>
      <c r="O35">
        <v>-3058.9</v>
      </c>
      <c r="P35">
        <v>-5663.57</v>
      </c>
      <c r="Q35">
        <v>-5143.09</v>
      </c>
      <c r="R35">
        <v>-589.27200000000005</v>
      </c>
      <c r="S35">
        <v>-5894</v>
      </c>
      <c r="T35">
        <v>-5813.74</v>
      </c>
      <c r="U35">
        <v>-37681</v>
      </c>
      <c r="V35">
        <v>-49892</v>
      </c>
      <c r="W35">
        <v>-58108.5</v>
      </c>
      <c r="X35">
        <v>-28364.1</v>
      </c>
      <c r="Y35">
        <v>-6675.26</v>
      </c>
      <c r="Z35">
        <v>-4590.79</v>
      </c>
      <c r="AA35">
        <v>-39804.5</v>
      </c>
      <c r="AB35">
        <v>-62670.8</v>
      </c>
      <c r="AC35">
        <v>-67475.7</v>
      </c>
      <c r="AD35">
        <v>-61101.4</v>
      </c>
      <c r="AE35">
        <v>-38418.1</v>
      </c>
    </row>
    <row r="36" spans="1:70" x14ac:dyDescent="0.35">
      <c r="A36" t="s">
        <v>74</v>
      </c>
      <c r="B36" t="s">
        <v>115</v>
      </c>
      <c r="C36">
        <v>0</v>
      </c>
      <c r="D36">
        <v>0</v>
      </c>
      <c r="E36">
        <v>0</v>
      </c>
      <c r="F36">
        <v>0</v>
      </c>
      <c r="G36">
        <v>0</v>
      </c>
      <c r="H36" s="23">
        <v>-1842510</v>
      </c>
      <c r="I36" s="23">
        <v>-5881600</v>
      </c>
      <c r="J36" s="23">
        <v>-11037800</v>
      </c>
      <c r="K36" s="23">
        <v>-14246600</v>
      </c>
      <c r="L36" s="23">
        <v>-13927500</v>
      </c>
      <c r="M36" s="23">
        <v>-13577400</v>
      </c>
      <c r="N36" s="23">
        <v>-13039200</v>
      </c>
      <c r="O36" s="23">
        <v>-12300300</v>
      </c>
      <c r="P36" s="23">
        <v>-11862200</v>
      </c>
      <c r="Q36" s="23">
        <v>-12336000</v>
      </c>
      <c r="R36" s="23">
        <v>-11774500</v>
      </c>
      <c r="S36" s="23">
        <v>-12577400</v>
      </c>
      <c r="T36" s="23">
        <v>-11996000</v>
      </c>
      <c r="U36" s="23">
        <v>-20109000</v>
      </c>
      <c r="V36" s="23">
        <v>-23701100</v>
      </c>
      <c r="W36" s="23">
        <v>-17543500</v>
      </c>
      <c r="X36" s="23">
        <v>-14076700</v>
      </c>
      <c r="Y36" s="23">
        <v>-12577900</v>
      </c>
      <c r="Z36" s="23">
        <v>-18519500</v>
      </c>
      <c r="AA36" s="23">
        <v>-25098300</v>
      </c>
      <c r="AB36" s="23">
        <v>-31495100</v>
      </c>
      <c r="AC36" s="23">
        <v>-25841500</v>
      </c>
      <c r="AD36" s="23">
        <v>-22607600</v>
      </c>
      <c r="AE36" s="23">
        <v>-17271800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</row>
    <row r="37" spans="1:70" x14ac:dyDescent="0.35">
      <c r="A37" t="s">
        <v>74</v>
      </c>
      <c r="B37" t="s">
        <v>116</v>
      </c>
      <c r="C37">
        <v>0</v>
      </c>
      <c r="D37">
        <v>0</v>
      </c>
      <c r="E37" s="23">
        <v>1406210</v>
      </c>
      <c r="F37" s="23">
        <v>2812420</v>
      </c>
      <c r="G37" s="23">
        <v>3794960</v>
      </c>
      <c r="H37" s="23">
        <v>4777510</v>
      </c>
      <c r="I37" s="23">
        <v>5760050</v>
      </c>
      <c r="J37" s="23">
        <v>6396570</v>
      </c>
      <c r="K37" s="23">
        <v>6972050</v>
      </c>
      <c r="L37" s="23">
        <v>7624940</v>
      </c>
      <c r="M37" s="23">
        <v>8276340</v>
      </c>
      <c r="N37" s="23">
        <v>8923660</v>
      </c>
      <c r="O37" s="23">
        <v>9574740</v>
      </c>
      <c r="P37" s="23">
        <v>10875800</v>
      </c>
      <c r="Q37" s="23">
        <v>12169100</v>
      </c>
      <c r="R37" s="23">
        <v>13456900</v>
      </c>
      <c r="S37" s="23">
        <v>14736000</v>
      </c>
      <c r="T37" s="23">
        <v>16038700</v>
      </c>
      <c r="U37" s="23">
        <v>17942000</v>
      </c>
      <c r="V37" s="23">
        <v>19869700</v>
      </c>
      <c r="W37" s="23">
        <v>21817800</v>
      </c>
      <c r="X37" s="23">
        <v>23755000</v>
      </c>
      <c r="Y37" s="23">
        <v>25687200</v>
      </c>
      <c r="Z37" s="23">
        <v>27597400</v>
      </c>
      <c r="AA37" s="23">
        <v>29499500</v>
      </c>
      <c r="AB37" s="23">
        <v>31362400</v>
      </c>
      <c r="AC37" s="23">
        <v>33327800</v>
      </c>
      <c r="AD37" s="23">
        <v>35288200</v>
      </c>
      <c r="AE37" s="23">
        <v>37266400</v>
      </c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</row>
    <row r="38" spans="1:70" x14ac:dyDescent="0.35">
      <c r="A38" t="s">
        <v>74</v>
      </c>
      <c r="B38" t="s">
        <v>117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-2569.83</v>
      </c>
      <c r="K38">
        <v>-47048.1</v>
      </c>
      <c r="L38" s="23">
        <v>-38025.699999999997</v>
      </c>
      <c r="M38" s="23">
        <v>-30475.5</v>
      </c>
      <c r="N38" s="23">
        <v>-25779.4</v>
      </c>
      <c r="O38" s="23">
        <v>-19368.2</v>
      </c>
      <c r="P38" s="23">
        <v>-9897.9500000000007</v>
      </c>
      <c r="Q38" s="23">
        <v>-5052.49</v>
      </c>
      <c r="R38" s="23">
        <v>-4077</v>
      </c>
      <c r="S38" s="23">
        <v>-4943.16</v>
      </c>
      <c r="T38" s="23">
        <v>-2842.8</v>
      </c>
      <c r="U38" s="23">
        <v>-5834.78</v>
      </c>
      <c r="V38" s="23">
        <v>-5835.35</v>
      </c>
      <c r="W38" s="23">
        <v>-3770.63</v>
      </c>
      <c r="X38" s="23">
        <v>-3031.76</v>
      </c>
      <c r="Y38" s="23">
        <v>-2804.01</v>
      </c>
      <c r="Z38" s="23">
        <v>-4437.67</v>
      </c>
      <c r="AA38" s="23">
        <v>-6520.24</v>
      </c>
      <c r="AB38" s="23">
        <v>-11119.3</v>
      </c>
      <c r="AC38" s="23">
        <v>-8172.45</v>
      </c>
      <c r="AD38" s="23">
        <v>-5952.64</v>
      </c>
      <c r="AE38" s="23">
        <v>-2585.14</v>
      </c>
      <c r="AV38" s="23"/>
      <c r="AW38" s="23"/>
      <c r="BG38" s="23"/>
    </row>
    <row r="39" spans="1:70" x14ac:dyDescent="0.35">
      <c r="A39" t="s">
        <v>74</v>
      </c>
      <c r="B39" t="s">
        <v>118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70" x14ac:dyDescent="0.35">
      <c r="A40" t="s">
        <v>74</v>
      </c>
      <c r="B40" t="s">
        <v>119</v>
      </c>
      <c r="C40">
        <v>-2096.8200000000002</v>
      </c>
      <c r="D40">
        <v>-3533.31</v>
      </c>
      <c r="E40" s="23">
        <v>-16837000</v>
      </c>
      <c r="F40" s="23">
        <v>-22642900</v>
      </c>
      <c r="G40" s="23">
        <v>-30505200</v>
      </c>
      <c r="H40" s="23">
        <v>-43304400</v>
      </c>
      <c r="I40" s="23">
        <v>-39254100</v>
      </c>
      <c r="J40" s="23">
        <v>-50330700</v>
      </c>
      <c r="K40" s="23">
        <v>-92904700</v>
      </c>
      <c r="L40" s="23">
        <v>-104643000</v>
      </c>
      <c r="M40" s="23">
        <v>-110025000</v>
      </c>
      <c r="N40" s="23">
        <v>-85849600</v>
      </c>
      <c r="O40" s="23">
        <v>-79869900</v>
      </c>
      <c r="P40" s="23">
        <v>-70141800</v>
      </c>
      <c r="Q40" s="23">
        <v>-57968200</v>
      </c>
      <c r="R40" s="23">
        <v>-38555500</v>
      </c>
      <c r="S40" s="23">
        <v>-28364800</v>
      </c>
      <c r="T40" s="23">
        <v>-31026700</v>
      </c>
      <c r="U40" s="23">
        <v>-28240200</v>
      </c>
      <c r="V40" s="23">
        <v>-32731200</v>
      </c>
      <c r="W40" s="23">
        <v>-27588100</v>
      </c>
      <c r="X40" s="23">
        <v>-25526200</v>
      </c>
      <c r="Y40" s="23">
        <v>-22283200</v>
      </c>
      <c r="Z40" s="23">
        <v>-19248600</v>
      </c>
      <c r="AA40" s="23">
        <v>-16481300</v>
      </c>
      <c r="AB40" s="23">
        <v>-13236200</v>
      </c>
      <c r="AC40" s="23">
        <v>-11727700</v>
      </c>
      <c r="AD40" s="23">
        <v>-10757100</v>
      </c>
      <c r="AE40" s="23">
        <v>-9139610</v>
      </c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</row>
    <row r="41" spans="1:70" x14ac:dyDescent="0.35">
      <c r="A41" t="s">
        <v>74</v>
      </c>
      <c r="B41" t="s">
        <v>120</v>
      </c>
      <c r="C41">
        <v>0</v>
      </c>
      <c r="D41">
        <v>0</v>
      </c>
      <c r="E41" s="23">
        <v>5575190</v>
      </c>
      <c r="F41" s="23">
        <v>11579000</v>
      </c>
      <c r="G41" s="23">
        <v>20787300</v>
      </c>
      <c r="H41" s="23">
        <v>32889900</v>
      </c>
      <c r="I41" s="23">
        <v>44775300</v>
      </c>
      <c r="J41" s="23">
        <v>51338400</v>
      </c>
      <c r="K41" s="23">
        <v>55459600</v>
      </c>
      <c r="L41" s="23">
        <v>62681500</v>
      </c>
      <c r="M41" s="23">
        <v>78206000</v>
      </c>
      <c r="N41" s="23">
        <v>95515700</v>
      </c>
      <c r="O41" s="23">
        <v>115437000</v>
      </c>
      <c r="P41" s="23">
        <v>134377000</v>
      </c>
      <c r="Q41" s="23">
        <v>146112000</v>
      </c>
      <c r="R41" s="23">
        <v>154828000</v>
      </c>
      <c r="S41" s="23">
        <v>167804000</v>
      </c>
      <c r="T41" s="23">
        <v>182728000</v>
      </c>
      <c r="U41" s="23">
        <v>201113000</v>
      </c>
      <c r="V41" s="23">
        <v>220516000</v>
      </c>
      <c r="W41" s="23">
        <v>228655000</v>
      </c>
      <c r="X41" s="23">
        <v>239153000</v>
      </c>
      <c r="Y41" s="23">
        <v>250667000</v>
      </c>
      <c r="Z41" s="23">
        <v>260983000</v>
      </c>
      <c r="AA41" s="23">
        <v>276446000</v>
      </c>
      <c r="AB41" s="23">
        <v>285716000</v>
      </c>
      <c r="AC41" s="23">
        <v>286464000</v>
      </c>
      <c r="AD41" s="23">
        <v>286848000</v>
      </c>
      <c r="AE41" s="23">
        <v>287401000</v>
      </c>
    </row>
    <row r="42" spans="1:70" x14ac:dyDescent="0.35">
      <c r="A42" t="s">
        <v>74</v>
      </c>
      <c r="B42" t="s">
        <v>121</v>
      </c>
      <c r="C42">
        <v>0</v>
      </c>
      <c r="D42">
        <v>-1058.05</v>
      </c>
      <c r="E42">
        <v>339770</v>
      </c>
      <c r="F42" s="23">
        <v>3948990</v>
      </c>
      <c r="G42" s="23">
        <v>9818040</v>
      </c>
      <c r="H42" s="23">
        <v>4609430</v>
      </c>
      <c r="I42" s="23">
        <v>2262890</v>
      </c>
      <c r="J42" s="23">
        <v>1520040</v>
      </c>
      <c r="K42">
        <v>608782</v>
      </c>
      <c r="L42" s="23">
        <v>1465630</v>
      </c>
      <c r="M42" s="23">
        <v>1729910</v>
      </c>
      <c r="N42" s="23">
        <v>3507200</v>
      </c>
      <c r="O42" s="23">
        <v>2003470</v>
      </c>
      <c r="P42">
        <v>520286</v>
      </c>
      <c r="Q42">
        <v>693126</v>
      </c>
      <c r="R42" s="23">
        <v>1372510</v>
      </c>
      <c r="S42" s="23">
        <v>-3899780</v>
      </c>
      <c r="T42" s="23">
        <v>-6302400</v>
      </c>
      <c r="U42" s="23">
        <v>-9575290</v>
      </c>
      <c r="V42" s="23">
        <v>-21654700</v>
      </c>
      <c r="W42" s="23">
        <v>-15696800</v>
      </c>
      <c r="X42" s="23">
        <v>-16251900</v>
      </c>
      <c r="Y42" s="23">
        <v>-14712200</v>
      </c>
      <c r="Z42" s="23">
        <v>-16265500</v>
      </c>
      <c r="AA42" s="23">
        <v>-18986800</v>
      </c>
      <c r="AB42" s="23">
        <v>-18510700</v>
      </c>
      <c r="AC42" s="23">
        <v>-14543100</v>
      </c>
      <c r="AD42" s="23">
        <v>-15811700</v>
      </c>
      <c r="AE42" s="23">
        <v>-12977400</v>
      </c>
    </row>
    <row r="43" spans="1:70" x14ac:dyDescent="0.35">
      <c r="A43" t="s">
        <v>74</v>
      </c>
      <c r="B43" t="s">
        <v>122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70" x14ac:dyDescent="0.35">
      <c r="A44" t="s">
        <v>74</v>
      </c>
      <c r="B44" t="s">
        <v>123</v>
      </c>
      <c r="C44">
        <v>0</v>
      </c>
      <c r="D44">
        <v>0</v>
      </c>
      <c r="E44">
        <v>0</v>
      </c>
      <c r="F44">
        <v>0</v>
      </c>
      <c r="G44">
        <v>0</v>
      </c>
      <c r="H44">
        <v>-312973</v>
      </c>
      <c r="I44">
        <v>-957489</v>
      </c>
      <c r="J44" s="23">
        <v>-1743080</v>
      </c>
      <c r="K44" s="23">
        <v>-2190970</v>
      </c>
      <c r="L44" s="23">
        <v>-2076680</v>
      </c>
      <c r="M44" s="23">
        <v>-1963350</v>
      </c>
      <c r="N44" s="23">
        <v>-1828130</v>
      </c>
      <c r="O44" s="23">
        <v>-1674670</v>
      </c>
      <c r="P44" s="23">
        <v>-1571500</v>
      </c>
      <c r="Q44" s="23">
        <v>-1596910</v>
      </c>
      <c r="R44" s="23">
        <v>-1482140</v>
      </c>
      <c r="S44" s="23">
        <v>-1544530</v>
      </c>
      <c r="T44" s="23">
        <v>-1471910</v>
      </c>
      <c r="U44" s="23">
        <v>-2569180</v>
      </c>
      <c r="V44" s="23">
        <v>-3017680</v>
      </c>
      <c r="W44" s="23">
        <v>-2254170</v>
      </c>
      <c r="X44" s="23">
        <v>-1826260</v>
      </c>
      <c r="Y44" s="23">
        <v>-1643490</v>
      </c>
      <c r="Z44" s="23">
        <v>-2386720</v>
      </c>
      <c r="AA44" s="23">
        <v>-3210790</v>
      </c>
      <c r="AB44" s="23">
        <v>-4010720</v>
      </c>
      <c r="AC44" s="23">
        <v>-3312490</v>
      </c>
      <c r="AD44" s="23">
        <v>-2914620</v>
      </c>
      <c r="AE44" s="23">
        <v>-2258230</v>
      </c>
    </row>
    <row r="45" spans="1:70" x14ac:dyDescent="0.35">
      <c r="A45" t="s">
        <v>74</v>
      </c>
      <c r="B45" t="s">
        <v>124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70" x14ac:dyDescent="0.35">
      <c r="A46" t="s">
        <v>74</v>
      </c>
      <c r="B46" t="s">
        <v>125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70" x14ac:dyDescent="0.35">
      <c r="A47" t="s">
        <v>74</v>
      </c>
      <c r="B47" t="s">
        <v>126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23">
        <v>22680300</v>
      </c>
      <c r="P47" s="23">
        <v>50631800</v>
      </c>
      <c r="Q47" s="23">
        <v>74504100</v>
      </c>
      <c r="R47" s="23">
        <v>78607800</v>
      </c>
      <c r="S47" s="23">
        <v>86550600</v>
      </c>
      <c r="T47" s="23">
        <v>88124900</v>
      </c>
      <c r="U47" s="23">
        <v>78884500</v>
      </c>
      <c r="V47" s="23">
        <v>77689800</v>
      </c>
      <c r="W47" s="23">
        <v>81513100</v>
      </c>
      <c r="X47" s="23">
        <v>84358100</v>
      </c>
      <c r="Y47" s="23">
        <v>85011200</v>
      </c>
      <c r="Z47" s="23">
        <v>79448900</v>
      </c>
      <c r="AA47" s="23">
        <v>73365500</v>
      </c>
      <c r="AB47" s="23">
        <v>66885300</v>
      </c>
      <c r="AC47" s="23">
        <v>70631200</v>
      </c>
      <c r="AD47" s="23">
        <v>73342800</v>
      </c>
      <c r="AE47" s="23">
        <v>88264800</v>
      </c>
    </row>
    <row r="48" spans="1:70" x14ac:dyDescent="0.35">
      <c r="A48" t="s">
        <v>74</v>
      </c>
      <c r="B48" t="s">
        <v>127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5">
      <c r="A49" t="s">
        <v>74</v>
      </c>
      <c r="B49" t="s">
        <v>128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5">
      <c r="A50" t="s">
        <v>74</v>
      </c>
      <c r="B50" t="s">
        <v>129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5">
      <c r="A51" t="s">
        <v>74</v>
      </c>
      <c r="B51" t="s">
        <v>130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3" spans="1:31" x14ac:dyDescent="0.35">
      <c r="A53" t="s">
        <v>75</v>
      </c>
      <c r="B53" t="s">
        <v>55</v>
      </c>
      <c r="C53" s="23">
        <f>C28-C3</f>
        <v>-100</v>
      </c>
      <c r="D53" s="23">
        <f t="shared" ref="D53:AE53" si="0">D28-D3</f>
        <v>-9014200</v>
      </c>
      <c r="E53" s="23">
        <f t="shared" si="0"/>
        <v>-14000980</v>
      </c>
      <c r="F53" s="23">
        <f t="shared" si="0"/>
        <v>-16186900</v>
      </c>
      <c r="G53" s="23">
        <f t="shared" si="0"/>
        <v>-17582900</v>
      </c>
      <c r="H53" s="23">
        <f t="shared" si="0"/>
        <v>-20789400</v>
      </c>
      <c r="I53" s="23">
        <f t="shared" si="0"/>
        <v>-19589000</v>
      </c>
      <c r="J53" s="23">
        <f t="shared" si="0"/>
        <v>-3245800</v>
      </c>
      <c r="K53" s="23">
        <f t="shared" si="0"/>
        <v>-164200</v>
      </c>
      <c r="L53" s="23">
        <f t="shared" si="0"/>
        <v>0</v>
      </c>
      <c r="M53" s="23">
        <f t="shared" si="0"/>
        <v>0</v>
      </c>
      <c r="N53" s="23">
        <f t="shared" si="0"/>
        <v>0</v>
      </c>
      <c r="O53" s="23">
        <f t="shared" si="0"/>
        <v>0</v>
      </c>
      <c r="P53" s="23">
        <f t="shared" si="0"/>
        <v>0</v>
      </c>
      <c r="Q53" s="23">
        <f t="shared" si="0"/>
        <v>0</v>
      </c>
      <c r="R53" s="23">
        <f t="shared" si="0"/>
        <v>0</v>
      </c>
      <c r="S53" s="23">
        <f t="shared" si="0"/>
        <v>0</v>
      </c>
      <c r="T53" s="23">
        <f t="shared" si="0"/>
        <v>0</v>
      </c>
      <c r="U53" s="23">
        <f t="shared" si="0"/>
        <v>0</v>
      </c>
      <c r="V53" s="23">
        <f t="shared" si="0"/>
        <v>0</v>
      </c>
      <c r="W53" s="23">
        <f t="shared" si="0"/>
        <v>0</v>
      </c>
      <c r="X53" s="23">
        <f t="shared" si="0"/>
        <v>0</v>
      </c>
      <c r="Y53" s="23">
        <f t="shared" si="0"/>
        <v>0</v>
      </c>
      <c r="Z53" s="23">
        <f t="shared" si="0"/>
        <v>0</v>
      </c>
      <c r="AA53" s="23">
        <f t="shared" si="0"/>
        <v>0</v>
      </c>
      <c r="AB53" s="23">
        <f t="shared" si="0"/>
        <v>0</v>
      </c>
      <c r="AC53" s="23">
        <f t="shared" si="0"/>
        <v>0</v>
      </c>
      <c r="AD53" s="23">
        <f t="shared" si="0"/>
        <v>0</v>
      </c>
      <c r="AE53" s="23">
        <f t="shared" si="0"/>
        <v>0</v>
      </c>
    </row>
    <row r="54" spans="1:31" x14ac:dyDescent="0.35">
      <c r="A54" t="s">
        <v>75</v>
      </c>
      <c r="B54" t="s">
        <v>56</v>
      </c>
      <c r="C54" s="23">
        <f t="shared" ref="C54:AE62" si="1">C29-C4</f>
        <v>0</v>
      </c>
      <c r="D54" s="23">
        <f t="shared" si="1"/>
        <v>-320520</v>
      </c>
      <c r="E54" s="23">
        <f t="shared" si="1"/>
        <v>-1371960</v>
      </c>
      <c r="F54" s="23">
        <f t="shared" si="1"/>
        <v>-1739310</v>
      </c>
      <c r="G54" s="23">
        <f t="shared" si="1"/>
        <v>-2214910</v>
      </c>
      <c r="H54" s="23">
        <f t="shared" si="1"/>
        <v>-3132460</v>
      </c>
      <c r="I54" s="23">
        <f t="shared" si="1"/>
        <v>-5057174</v>
      </c>
      <c r="J54" s="23">
        <f t="shared" si="1"/>
        <v>-6249060</v>
      </c>
      <c r="K54" s="23">
        <f t="shared" si="1"/>
        <v>-8283990</v>
      </c>
      <c r="L54" s="23">
        <f t="shared" si="1"/>
        <v>-9279380</v>
      </c>
      <c r="M54" s="23">
        <f t="shared" si="1"/>
        <v>-9942330</v>
      </c>
      <c r="N54" s="23">
        <f t="shared" si="1"/>
        <v>-9653420</v>
      </c>
      <c r="O54" s="23">
        <f t="shared" si="1"/>
        <v>-11320590</v>
      </c>
      <c r="P54" s="23">
        <f t="shared" si="1"/>
        <v>-11357540</v>
      </c>
      <c r="Q54" s="23">
        <f t="shared" si="1"/>
        <v>-11776120</v>
      </c>
      <c r="R54" s="23">
        <f t="shared" si="1"/>
        <v>-11804460</v>
      </c>
      <c r="S54" s="23">
        <f t="shared" si="1"/>
        <v>-15868892</v>
      </c>
      <c r="T54" s="23">
        <f t="shared" si="1"/>
        <v>-12855366</v>
      </c>
      <c r="U54" s="23">
        <f t="shared" si="1"/>
        <v>-4494355.2</v>
      </c>
      <c r="V54" s="23">
        <f t="shared" si="1"/>
        <v>-4195200</v>
      </c>
      <c r="W54" s="23">
        <f t="shared" si="1"/>
        <v>-8074700</v>
      </c>
      <c r="X54" s="23">
        <f t="shared" si="1"/>
        <v>-29095900</v>
      </c>
      <c r="Y54" s="23">
        <f t="shared" si="1"/>
        <v>-45831698.640000001</v>
      </c>
      <c r="Z54" s="23">
        <f t="shared" si="1"/>
        <v>-50322968.899999999</v>
      </c>
      <c r="AA54" s="23">
        <f t="shared" si="1"/>
        <v>-31795119.399999999</v>
      </c>
      <c r="AB54" s="23">
        <f t="shared" si="1"/>
        <v>-16409098.6</v>
      </c>
      <c r="AC54" s="23">
        <f t="shared" si="1"/>
        <v>-14201684.6</v>
      </c>
      <c r="AD54" s="23">
        <f t="shared" si="1"/>
        <v>-15402981.4</v>
      </c>
      <c r="AE54" s="23">
        <f t="shared" si="1"/>
        <v>-13442391.699999999</v>
      </c>
    </row>
    <row r="55" spans="1:31" x14ac:dyDescent="0.35">
      <c r="A55" t="s">
        <v>75</v>
      </c>
      <c r="B55" t="s">
        <v>57</v>
      </c>
      <c r="C55" s="23">
        <f t="shared" si="1"/>
        <v>-100</v>
      </c>
      <c r="D55" s="23">
        <f t="shared" si="1"/>
        <v>-23475590</v>
      </c>
      <c r="E55" s="23">
        <f t="shared" si="1"/>
        <v>-37066900</v>
      </c>
      <c r="F55" s="23">
        <f t="shared" si="1"/>
        <v>-47638000</v>
      </c>
      <c r="G55" s="23">
        <f t="shared" si="1"/>
        <v>-52617900</v>
      </c>
      <c r="H55" s="23">
        <f t="shared" si="1"/>
        <v>-48810300</v>
      </c>
      <c r="I55" s="23">
        <f t="shared" si="1"/>
        <v>-55311900</v>
      </c>
      <c r="J55" s="23">
        <f t="shared" si="1"/>
        <v>-70393900</v>
      </c>
      <c r="K55" s="23">
        <f t="shared" si="1"/>
        <v>-60841600</v>
      </c>
      <c r="L55" s="23">
        <f t="shared" si="1"/>
        <v>-62985000</v>
      </c>
      <c r="M55" s="23">
        <f t="shared" si="1"/>
        <v>-65020900</v>
      </c>
      <c r="N55" s="23">
        <f t="shared" si="1"/>
        <v>-57553100</v>
      </c>
      <c r="O55" s="23">
        <f t="shared" si="1"/>
        <v>-61674200</v>
      </c>
      <c r="P55" s="23">
        <f t="shared" si="1"/>
        <v>-64923900</v>
      </c>
      <c r="Q55" s="23">
        <f t="shared" si="1"/>
        <v>-60069900</v>
      </c>
      <c r="R55" s="23">
        <f t="shared" si="1"/>
        <v>-46154540</v>
      </c>
      <c r="S55" s="23">
        <f t="shared" si="1"/>
        <v>-30358200</v>
      </c>
      <c r="T55" s="23">
        <f t="shared" si="1"/>
        <v>1363500</v>
      </c>
      <c r="U55" s="23">
        <f t="shared" si="1"/>
        <v>-11605100</v>
      </c>
      <c r="V55" s="23">
        <f t="shared" si="1"/>
        <v>-6327200</v>
      </c>
      <c r="W55" s="23">
        <f t="shared" si="1"/>
        <v>-19363200</v>
      </c>
      <c r="X55" s="23">
        <f t="shared" si="1"/>
        <v>3696100</v>
      </c>
      <c r="Y55" s="23">
        <f t="shared" si="1"/>
        <v>16967600</v>
      </c>
      <c r="Z55" s="23">
        <f t="shared" si="1"/>
        <v>-4657400</v>
      </c>
      <c r="AA55" s="23">
        <f t="shared" si="1"/>
        <v>-1933600</v>
      </c>
      <c r="AB55" s="23">
        <f t="shared" si="1"/>
        <v>-33347200</v>
      </c>
      <c r="AC55" s="23">
        <f t="shared" si="1"/>
        <v>610300</v>
      </c>
      <c r="AD55" s="23">
        <f t="shared" si="1"/>
        <v>-10049500</v>
      </c>
      <c r="AE55" s="23">
        <f t="shared" si="1"/>
        <v>20951600</v>
      </c>
    </row>
    <row r="56" spans="1:31" x14ac:dyDescent="0.35">
      <c r="A56" t="s">
        <v>75</v>
      </c>
      <c r="B56" t="s">
        <v>58</v>
      </c>
      <c r="C56" s="23">
        <f t="shared" si="1"/>
        <v>0</v>
      </c>
      <c r="D56" s="23">
        <f t="shared" si="1"/>
        <v>0</v>
      </c>
      <c r="E56" s="23">
        <f t="shared" si="1"/>
        <v>0</v>
      </c>
      <c r="F56" s="23">
        <f t="shared" si="1"/>
        <v>0</v>
      </c>
      <c r="G56" s="23">
        <f t="shared" si="1"/>
        <v>0</v>
      </c>
      <c r="H56" s="23">
        <f t="shared" si="1"/>
        <v>0</v>
      </c>
      <c r="I56" s="23">
        <f t="shared" si="1"/>
        <v>0</v>
      </c>
      <c r="J56" s="23">
        <f t="shared" si="1"/>
        <v>-375710</v>
      </c>
      <c r="K56" s="23">
        <f t="shared" si="1"/>
        <v>-3610950</v>
      </c>
      <c r="L56" s="23">
        <f t="shared" si="1"/>
        <v>-3036320</v>
      </c>
      <c r="M56" s="23">
        <f t="shared" si="1"/>
        <v>-2579420</v>
      </c>
      <c r="N56" s="23">
        <f t="shared" si="1"/>
        <v>-2330620</v>
      </c>
      <c r="O56" s="23">
        <f t="shared" si="1"/>
        <v>-1952750</v>
      </c>
      <c r="P56" s="23">
        <f t="shared" si="1"/>
        <v>-1318000</v>
      </c>
      <c r="Q56" s="23">
        <f t="shared" si="1"/>
        <v>-1039210</v>
      </c>
      <c r="R56" s="23">
        <f t="shared" si="1"/>
        <v>-972899</v>
      </c>
      <c r="S56" s="23">
        <f t="shared" si="1"/>
        <v>-1178940</v>
      </c>
      <c r="T56" s="23">
        <f t="shared" si="1"/>
        <v>-675290</v>
      </c>
      <c r="U56" s="23">
        <f t="shared" si="1"/>
        <v>-1419680</v>
      </c>
      <c r="V56" s="23">
        <f t="shared" si="1"/>
        <v>-1415110</v>
      </c>
      <c r="W56" s="23">
        <f t="shared" si="1"/>
        <v>-924317</v>
      </c>
      <c r="X56" s="23">
        <f t="shared" si="1"/>
        <v>-740896</v>
      </c>
      <c r="Y56" s="23">
        <f t="shared" si="1"/>
        <v>-683642</v>
      </c>
      <c r="Z56" s="23">
        <f t="shared" si="1"/>
        <v>-1071190</v>
      </c>
      <c r="AA56" s="23">
        <f t="shared" si="1"/>
        <v>-17309400</v>
      </c>
      <c r="AB56" s="23">
        <f t="shared" si="1"/>
        <v>-18408199.999999881</v>
      </c>
      <c r="AC56" s="23">
        <f t="shared" si="1"/>
        <v>-17728584.890000001</v>
      </c>
      <c r="AD56" s="23">
        <f t="shared" si="1"/>
        <v>-17185900</v>
      </c>
      <c r="AE56" s="23">
        <f t="shared" si="1"/>
        <v>-38530046.600000001</v>
      </c>
    </row>
    <row r="57" spans="1:31" x14ac:dyDescent="0.35">
      <c r="A57" t="s">
        <v>75</v>
      </c>
      <c r="B57" t="s">
        <v>59</v>
      </c>
      <c r="C57" s="23">
        <f t="shared" si="1"/>
        <v>0</v>
      </c>
      <c r="D57" s="23">
        <f t="shared" si="1"/>
        <v>0</v>
      </c>
      <c r="E57" s="23">
        <f t="shared" si="1"/>
        <v>0</v>
      </c>
      <c r="F57" s="23">
        <f t="shared" si="1"/>
        <v>0</v>
      </c>
      <c r="G57" s="23">
        <f t="shared" si="1"/>
        <v>-54968.7</v>
      </c>
      <c r="H57" s="23">
        <f t="shared" si="1"/>
        <v>-12405994</v>
      </c>
      <c r="I57" s="23">
        <f t="shared" si="1"/>
        <v>-24540710</v>
      </c>
      <c r="J57" s="23">
        <f t="shared" si="1"/>
        <v>-32808800</v>
      </c>
      <c r="K57" s="23">
        <f t="shared" si="1"/>
        <v>-27400800</v>
      </c>
      <c r="L57" s="23">
        <f t="shared" si="1"/>
        <v>-25423900</v>
      </c>
      <c r="M57" s="23">
        <f t="shared" si="1"/>
        <v>-23274800</v>
      </c>
      <c r="N57" s="23">
        <f t="shared" si="1"/>
        <v>-20871100</v>
      </c>
      <c r="O57" s="23">
        <f t="shared" si="1"/>
        <v>-21191700</v>
      </c>
      <c r="P57" s="23">
        <f t="shared" si="1"/>
        <v>-28096000</v>
      </c>
      <c r="Q57" s="23">
        <f t="shared" si="1"/>
        <v>-31003700</v>
      </c>
      <c r="R57" s="23">
        <f t="shared" si="1"/>
        <v>-32227600</v>
      </c>
      <c r="S57" s="23">
        <f t="shared" si="1"/>
        <v>-44306066</v>
      </c>
      <c r="T57" s="23">
        <f t="shared" si="1"/>
        <v>-28378300</v>
      </c>
      <c r="U57" s="23">
        <f t="shared" si="1"/>
        <v>-71765900</v>
      </c>
      <c r="V57" s="23">
        <f t="shared" si="1"/>
        <v>-75320100</v>
      </c>
      <c r="W57" s="23">
        <f t="shared" si="1"/>
        <v>-73614980</v>
      </c>
      <c r="X57" s="23">
        <f t="shared" si="1"/>
        <v>-57937660</v>
      </c>
      <c r="Y57" s="23">
        <f t="shared" si="1"/>
        <v>-40036800</v>
      </c>
      <c r="Z57" s="23">
        <f t="shared" si="1"/>
        <v>-81324340</v>
      </c>
      <c r="AA57" s="23">
        <f t="shared" si="1"/>
        <v>-85833500</v>
      </c>
      <c r="AB57" s="23">
        <f t="shared" si="1"/>
        <v>-132292600</v>
      </c>
      <c r="AC57" s="23">
        <f t="shared" si="1"/>
        <v>-91085450</v>
      </c>
      <c r="AD57" s="23">
        <f t="shared" si="1"/>
        <v>-106586900</v>
      </c>
      <c r="AE57" s="23">
        <f t="shared" si="1"/>
        <v>-49615800</v>
      </c>
    </row>
    <row r="58" spans="1:31" x14ac:dyDescent="0.35">
      <c r="A58" t="s">
        <v>75</v>
      </c>
      <c r="B58" t="s">
        <v>41</v>
      </c>
      <c r="C58" s="23">
        <f t="shared" si="1"/>
        <v>0</v>
      </c>
      <c r="D58" s="23">
        <f t="shared" si="1"/>
        <v>18177000</v>
      </c>
      <c r="E58" s="23">
        <f t="shared" si="1"/>
        <v>23878300</v>
      </c>
      <c r="F58" s="23">
        <f t="shared" si="1"/>
        <v>27935000</v>
      </c>
      <c r="G58" s="23">
        <f t="shared" si="1"/>
        <v>31335900</v>
      </c>
      <c r="H58" s="23">
        <f t="shared" si="1"/>
        <v>34974000</v>
      </c>
      <c r="I58" s="23">
        <f t="shared" si="1"/>
        <v>38876600</v>
      </c>
      <c r="J58" s="23">
        <f t="shared" si="1"/>
        <v>41679100</v>
      </c>
      <c r="K58" s="23">
        <f t="shared" si="1"/>
        <v>41850784</v>
      </c>
      <c r="L58" s="23">
        <f t="shared" si="1"/>
        <v>49805184</v>
      </c>
      <c r="M58" s="23">
        <f t="shared" si="1"/>
        <v>63416668.100000001</v>
      </c>
      <c r="N58" s="23">
        <f t="shared" si="1"/>
        <v>76124368.099999994</v>
      </c>
      <c r="O58" s="23">
        <f t="shared" si="1"/>
        <v>88577452.099999994</v>
      </c>
      <c r="P58" s="23">
        <f t="shared" si="1"/>
        <v>98310536.200000003</v>
      </c>
      <c r="Q58" s="23">
        <f t="shared" si="1"/>
        <v>115282288</v>
      </c>
      <c r="R58" s="23">
        <f t="shared" si="1"/>
        <v>133079288</v>
      </c>
      <c r="S58" s="23">
        <f t="shared" si="1"/>
        <v>161893840</v>
      </c>
      <c r="T58" s="23">
        <f t="shared" si="1"/>
        <v>110658800</v>
      </c>
      <c r="U58" s="23">
        <f t="shared" si="1"/>
        <v>148083000</v>
      </c>
      <c r="V58" s="23">
        <f t="shared" si="1"/>
        <v>119171000</v>
      </c>
      <c r="W58" s="23">
        <f t="shared" si="1"/>
        <v>150387000</v>
      </c>
      <c r="X58" s="23">
        <f t="shared" si="1"/>
        <v>95590000</v>
      </c>
      <c r="Y58" s="23">
        <f t="shared" si="1"/>
        <v>55986000</v>
      </c>
      <c r="Z58" s="23">
        <f t="shared" si="1"/>
        <v>145313000</v>
      </c>
      <c r="AA58" s="23">
        <f t="shared" si="1"/>
        <v>135505000</v>
      </c>
      <c r="AB58" s="23">
        <f t="shared" si="1"/>
        <v>227458000</v>
      </c>
      <c r="AC58" s="23">
        <f t="shared" si="1"/>
        <v>146196000</v>
      </c>
      <c r="AD58" s="23">
        <f t="shared" si="1"/>
        <v>186373000</v>
      </c>
      <c r="AE58" s="23">
        <f t="shared" si="1"/>
        <v>96554000</v>
      </c>
    </row>
    <row r="59" spans="1:31" x14ac:dyDescent="0.35">
      <c r="A59" t="s">
        <v>75</v>
      </c>
      <c r="B59" t="s">
        <v>42</v>
      </c>
      <c r="C59" s="23">
        <f t="shared" si="1"/>
        <v>31.174099999999999</v>
      </c>
      <c r="D59" s="23">
        <f t="shared" si="1"/>
        <v>14707600</v>
      </c>
      <c r="E59" s="23">
        <f t="shared" si="1"/>
        <v>28269100</v>
      </c>
      <c r="F59" s="23">
        <f t="shared" si="1"/>
        <v>39526700</v>
      </c>
      <c r="G59" s="23">
        <f t="shared" si="1"/>
        <v>49384500</v>
      </c>
      <c r="H59" s="23">
        <f t="shared" si="1"/>
        <v>59862900</v>
      </c>
      <c r="I59" s="23">
        <f t="shared" si="1"/>
        <v>71002100</v>
      </c>
      <c r="J59" s="23">
        <f t="shared" si="1"/>
        <v>78242300</v>
      </c>
      <c r="K59" s="23">
        <f t="shared" si="1"/>
        <v>71023800</v>
      </c>
      <c r="L59" s="23">
        <f t="shared" si="1"/>
        <v>62913330</v>
      </c>
      <c r="M59" s="23">
        <f t="shared" si="1"/>
        <v>54448660</v>
      </c>
      <c r="N59" s="23">
        <f t="shared" si="1"/>
        <v>47241290</v>
      </c>
      <c r="O59" s="23">
        <f t="shared" si="1"/>
        <v>43639500</v>
      </c>
      <c r="P59" s="23">
        <f t="shared" si="1"/>
        <v>43700200</v>
      </c>
      <c r="Q59" s="23">
        <f t="shared" si="1"/>
        <v>44625200</v>
      </c>
      <c r="R59" s="23">
        <f t="shared" si="1"/>
        <v>45680700</v>
      </c>
      <c r="S59" s="23">
        <f t="shared" si="1"/>
        <v>47310700</v>
      </c>
      <c r="T59" s="23">
        <f t="shared" si="1"/>
        <v>50423600</v>
      </c>
      <c r="U59" s="23">
        <f t="shared" si="1"/>
        <v>53246500</v>
      </c>
      <c r="V59" s="23">
        <f t="shared" si="1"/>
        <v>57757700</v>
      </c>
      <c r="W59" s="23">
        <f t="shared" si="1"/>
        <v>60702400</v>
      </c>
      <c r="X59" s="23">
        <f t="shared" si="1"/>
        <v>64164100</v>
      </c>
      <c r="Y59" s="23">
        <f t="shared" si="1"/>
        <v>68760900</v>
      </c>
      <c r="Z59" s="23">
        <f t="shared" si="1"/>
        <v>75993200</v>
      </c>
      <c r="AA59" s="23">
        <f t="shared" si="1"/>
        <v>80725600</v>
      </c>
      <c r="AB59" s="23">
        <f t="shared" si="1"/>
        <v>84024200</v>
      </c>
      <c r="AC59" s="23">
        <f t="shared" si="1"/>
        <v>84954100</v>
      </c>
      <c r="AD59" s="23">
        <f t="shared" si="1"/>
        <v>87032500</v>
      </c>
      <c r="AE59" s="23">
        <f t="shared" si="1"/>
        <v>80354900</v>
      </c>
    </row>
    <row r="60" spans="1:31" x14ac:dyDescent="0.35">
      <c r="A60" t="s">
        <v>75</v>
      </c>
      <c r="B60" t="s">
        <v>43</v>
      </c>
      <c r="C60" s="23">
        <f t="shared" si="1"/>
        <v>0</v>
      </c>
      <c r="D60" s="23">
        <f t="shared" si="1"/>
        <v>0</v>
      </c>
      <c r="E60" s="23">
        <f t="shared" si="1"/>
        <v>0</v>
      </c>
      <c r="F60" s="23">
        <f t="shared" si="1"/>
        <v>0</v>
      </c>
      <c r="G60" s="23">
        <f t="shared" si="1"/>
        <v>0</v>
      </c>
      <c r="H60" s="23">
        <f t="shared" si="1"/>
        <v>-105888</v>
      </c>
      <c r="I60" s="23">
        <f t="shared" si="1"/>
        <v>-25556.899999999994</v>
      </c>
      <c r="J60" s="23">
        <f t="shared" si="1"/>
        <v>-12472.700000000004</v>
      </c>
      <c r="K60" s="23">
        <f t="shared" si="1"/>
        <v>-2708.1000000000058</v>
      </c>
      <c r="L60" s="23">
        <f t="shared" si="1"/>
        <v>-1659.2999999999993</v>
      </c>
      <c r="M60" s="23">
        <f t="shared" si="1"/>
        <v>-1035.0999999999985</v>
      </c>
      <c r="N60" s="23">
        <f t="shared" si="1"/>
        <v>-402.20000000000073</v>
      </c>
      <c r="O60" s="23">
        <f t="shared" si="1"/>
        <v>-147.95000000000027</v>
      </c>
      <c r="P60" s="23">
        <f t="shared" si="1"/>
        <v>-4441.75</v>
      </c>
      <c r="Q60" s="23">
        <f t="shared" si="1"/>
        <v>-4316.3310000000001</v>
      </c>
      <c r="R60" s="23">
        <f t="shared" si="1"/>
        <v>-29.58400000000006</v>
      </c>
      <c r="S60" s="23">
        <f t="shared" si="1"/>
        <v>-5643.43</v>
      </c>
      <c r="T60" s="23">
        <f t="shared" si="1"/>
        <v>-5627.5909999999994</v>
      </c>
      <c r="U60" s="23">
        <f t="shared" si="1"/>
        <v>-37563.985999999997</v>
      </c>
      <c r="V60" s="23">
        <f t="shared" si="1"/>
        <v>-181100</v>
      </c>
      <c r="W60" s="23">
        <f t="shared" si="1"/>
        <v>-189287.5</v>
      </c>
      <c r="X60" s="23">
        <f t="shared" si="1"/>
        <v>-159560.1</v>
      </c>
      <c r="Y60" s="23">
        <f t="shared" si="1"/>
        <v>-34496.959999999999</v>
      </c>
      <c r="Z60" s="23">
        <f t="shared" si="1"/>
        <v>-117128.79</v>
      </c>
      <c r="AA60" s="23">
        <f t="shared" si="1"/>
        <v>-142306.5</v>
      </c>
      <c r="AB60" s="23">
        <f t="shared" si="1"/>
        <v>-230340.8</v>
      </c>
      <c r="AC60" s="23">
        <f t="shared" si="1"/>
        <v>-148805.59999999998</v>
      </c>
      <c r="AD60" s="23">
        <f t="shared" si="1"/>
        <v>-594535.4</v>
      </c>
      <c r="AE60" s="23">
        <f t="shared" si="1"/>
        <v>-75622.899999999994</v>
      </c>
    </row>
    <row r="61" spans="1:31" x14ac:dyDescent="0.35">
      <c r="A61" t="s">
        <v>75</v>
      </c>
      <c r="B61" t="s">
        <v>60</v>
      </c>
      <c r="C61" s="23">
        <f t="shared" si="1"/>
        <v>0</v>
      </c>
      <c r="D61" s="23">
        <f t="shared" si="1"/>
        <v>0</v>
      </c>
      <c r="E61" s="23">
        <f t="shared" si="1"/>
        <v>0</v>
      </c>
      <c r="F61" s="23">
        <f t="shared" si="1"/>
        <v>0</v>
      </c>
      <c r="G61" s="23">
        <f t="shared" si="1"/>
        <v>0</v>
      </c>
      <c r="H61" s="23">
        <f t="shared" si="1"/>
        <v>-1842510</v>
      </c>
      <c r="I61" s="23">
        <f t="shared" si="1"/>
        <v>-4896576</v>
      </c>
      <c r="J61" s="23">
        <f t="shared" si="1"/>
        <v>-6893080</v>
      </c>
      <c r="K61" s="23">
        <f t="shared" si="1"/>
        <v>-6144350</v>
      </c>
      <c r="L61" s="23">
        <f t="shared" si="1"/>
        <v>-5881290</v>
      </c>
      <c r="M61" s="23">
        <f t="shared" si="1"/>
        <v>-5612660</v>
      </c>
      <c r="N61" s="23">
        <f t="shared" si="1"/>
        <v>-5122130</v>
      </c>
      <c r="O61" s="23">
        <f t="shared" si="1"/>
        <v>-5409910</v>
      </c>
      <c r="P61" s="23">
        <f t="shared" si="1"/>
        <v>-6665050</v>
      </c>
      <c r="Q61" s="23">
        <f t="shared" si="1"/>
        <v>-8333810</v>
      </c>
      <c r="R61" s="23">
        <f t="shared" si="1"/>
        <v>-8920450</v>
      </c>
      <c r="S61" s="23">
        <f t="shared" si="1"/>
        <v>-11156390</v>
      </c>
      <c r="T61" s="23">
        <f t="shared" si="1"/>
        <v>-11473830</v>
      </c>
      <c r="U61" s="23">
        <f t="shared" si="1"/>
        <v>-21953100</v>
      </c>
      <c r="V61" s="23">
        <f t="shared" si="1"/>
        <v>-23449426</v>
      </c>
      <c r="W61" s="23">
        <f t="shared" si="1"/>
        <v>-22518330</v>
      </c>
      <c r="X61" s="23">
        <f t="shared" si="1"/>
        <v>-17643050</v>
      </c>
      <c r="Y61" s="23">
        <f t="shared" si="1"/>
        <v>-15692590</v>
      </c>
      <c r="Z61" s="23">
        <f t="shared" si="1"/>
        <v>-25042860</v>
      </c>
      <c r="AA61" s="23">
        <f t="shared" si="1"/>
        <v>-29981800</v>
      </c>
      <c r="AB61" s="23">
        <f t="shared" si="1"/>
        <v>-40694090</v>
      </c>
      <c r="AC61" s="23">
        <f t="shared" si="1"/>
        <v>-31667350</v>
      </c>
      <c r="AD61" s="23">
        <f t="shared" si="1"/>
        <v>-31912370</v>
      </c>
      <c r="AE61" s="23">
        <f t="shared" si="1"/>
        <v>-19073230</v>
      </c>
    </row>
    <row r="62" spans="1:31" x14ac:dyDescent="0.35">
      <c r="A62" t="s">
        <v>75</v>
      </c>
      <c r="B62" t="s">
        <v>44</v>
      </c>
      <c r="C62" s="23">
        <f t="shared" si="1"/>
        <v>0</v>
      </c>
      <c r="D62" s="23">
        <f t="shared" si="1"/>
        <v>0</v>
      </c>
      <c r="E62" s="23">
        <f t="shared" si="1"/>
        <v>1406210</v>
      </c>
      <c r="F62" s="23">
        <f t="shared" si="1"/>
        <v>2812420</v>
      </c>
      <c r="G62" s="23">
        <f t="shared" si="1"/>
        <v>3794960</v>
      </c>
      <c r="H62" s="23">
        <f t="shared" si="1"/>
        <v>4777510</v>
      </c>
      <c r="I62" s="23">
        <f t="shared" si="1"/>
        <v>5760050</v>
      </c>
      <c r="J62" s="23">
        <f t="shared" si="1"/>
        <v>6396570</v>
      </c>
      <c r="K62" s="23">
        <f t="shared" si="1"/>
        <v>6972050</v>
      </c>
      <c r="L62" s="23">
        <f t="shared" si="1"/>
        <v>7624940</v>
      </c>
      <c r="M62" s="23">
        <f t="shared" si="1"/>
        <v>8276340</v>
      </c>
      <c r="N62" s="23">
        <f t="shared" si="1"/>
        <v>8923660</v>
      </c>
      <c r="O62" s="23">
        <f t="shared" si="1"/>
        <v>9574740</v>
      </c>
      <c r="P62" s="23">
        <f t="shared" si="1"/>
        <v>10875800</v>
      </c>
      <c r="Q62" s="23">
        <f t="shared" si="1"/>
        <v>12169100</v>
      </c>
      <c r="R62" s="23">
        <f t="shared" si="1"/>
        <v>13456900</v>
      </c>
      <c r="S62" s="23">
        <f t="shared" si="1"/>
        <v>14736000</v>
      </c>
      <c r="T62" s="23">
        <f t="shared" si="1"/>
        <v>16038700</v>
      </c>
      <c r="U62" s="23">
        <f t="shared" si="1"/>
        <v>17942000</v>
      </c>
      <c r="V62" s="23">
        <f t="shared" si="1"/>
        <v>19869700</v>
      </c>
      <c r="W62" s="23">
        <f t="shared" si="1"/>
        <v>21817800</v>
      </c>
      <c r="X62" s="23">
        <f t="shared" si="1"/>
        <v>23755000</v>
      </c>
      <c r="Y62" s="23">
        <f t="shared" si="1"/>
        <v>25687200</v>
      </c>
      <c r="Z62" s="23">
        <f t="shared" ref="Z62:AE62" si="2">Z37-Z12</f>
        <v>27597400</v>
      </c>
      <c r="AA62" s="23">
        <f t="shared" si="2"/>
        <v>29499500</v>
      </c>
      <c r="AB62" s="23">
        <f t="shared" si="2"/>
        <v>31362400</v>
      </c>
      <c r="AC62" s="23">
        <f t="shared" si="2"/>
        <v>33327730.9377</v>
      </c>
      <c r="AD62" s="23">
        <f t="shared" si="2"/>
        <v>35288200</v>
      </c>
      <c r="AE62" s="23">
        <f t="shared" si="2"/>
        <v>37265895.891000003</v>
      </c>
    </row>
    <row r="63" spans="1:31" x14ac:dyDescent="0.35">
      <c r="A63" t="s">
        <v>75</v>
      </c>
      <c r="B63" t="s">
        <v>61</v>
      </c>
      <c r="C63" s="23">
        <f t="shared" ref="C63:AE71" si="3">C38-C13</f>
        <v>0</v>
      </c>
      <c r="D63" s="23">
        <f t="shared" si="3"/>
        <v>0</v>
      </c>
      <c r="E63" s="23">
        <f t="shared" si="3"/>
        <v>0</v>
      </c>
      <c r="F63" s="23">
        <f t="shared" si="3"/>
        <v>0</v>
      </c>
      <c r="G63" s="23">
        <f t="shared" si="3"/>
        <v>0</v>
      </c>
      <c r="H63" s="23">
        <f t="shared" si="3"/>
        <v>0</v>
      </c>
      <c r="I63" s="23">
        <f t="shared" si="3"/>
        <v>0</v>
      </c>
      <c r="J63" s="23">
        <f t="shared" si="3"/>
        <v>-2569.83</v>
      </c>
      <c r="K63" s="23">
        <f t="shared" si="3"/>
        <v>-47048.1</v>
      </c>
      <c r="L63" s="23">
        <f t="shared" si="3"/>
        <v>-38025.699999999997</v>
      </c>
      <c r="M63" s="23">
        <f t="shared" si="3"/>
        <v>-30475.5</v>
      </c>
      <c r="N63" s="23">
        <f t="shared" si="3"/>
        <v>-25779.4</v>
      </c>
      <c r="O63" s="23">
        <f t="shared" si="3"/>
        <v>-19368.2</v>
      </c>
      <c r="P63" s="23">
        <f t="shared" si="3"/>
        <v>-9897.9500000000007</v>
      </c>
      <c r="Q63" s="23">
        <f t="shared" si="3"/>
        <v>-5052.49</v>
      </c>
      <c r="R63" s="23">
        <f t="shared" si="3"/>
        <v>-4077</v>
      </c>
      <c r="S63" s="23">
        <f t="shared" si="3"/>
        <v>-4943.16</v>
      </c>
      <c r="T63" s="23">
        <f t="shared" si="3"/>
        <v>-2842.8</v>
      </c>
      <c r="U63" s="23">
        <f t="shared" si="3"/>
        <v>-5834.78</v>
      </c>
      <c r="V63" s="23">
        <f t="shared" si="3"/>
        <v>-5835.35</v>
      </c>
      <c r="W63" s="23">
        <f t="shared" si="3"/>
        <v>-3770.63</v>
      </c>
      <c r="X63" s="23">
        <f t="shared" si="3"/>
        <v>-3031.76</v>
      </c>
      <c r="Y63" s="23">
        <f t="shared" si="3"/>
        <v>-2804.01</v>
      </c>
      <c r="Z63" s="23">
        <f t="shared" si="3"/>
        <v>-4437.67</v>
      </c>
      <c r="AA63" s="23">
        <f t="shared" si="3"/>
        <v>-6520.24</v>
      </c>
      <c r="AB63" s="23">
        <f t="shared" si="3"/>
        <v>-11119.3</v>
      </c>
      <c r="AC63" s="23">
        <f t="shared" si="3"/>
        <v>-8204.6448</v>
      </c>
      <c r="AD63" s="23">
        <f t="shared" si="3"/>
        <v>-5952.6400000009316</v>
      </c>
      <c r="AE63" s="23">
        <f t="shared" si="3"/>
        <v>-2812.0549999999998</v>
      </c>
    </row>
    <row r="64" spans="1:31" x14ac:dyDescent="0.35">
      <c r="A64" t="s">
        <v>75</v>
      </c>
      <c r="B64" t="s">
        <v>62</v>
      </c>
      <c r="C64" s="23">
        <f t="shared" si="3"/>
        <v>0</v>
      </c>
      <c r="D64" s="23">
        <f t="shared" si="3"/>
        <v>0</v>
      </c>
      <c r="E64" s="23">
        <f t="shared" si="3"/>
        <v>0</v>
      </c>
      <c r="F64" s="23">
        <f t="shared" si="3"/>
        <v>0</v>
      </c>
      <c r="G64" s="23">
        <f t="shared" si="3"/>
        <v>0</v>
      </c>
      <c r="H64" s="23">
        <f t="shared" si="3"/>
        <v>0</v>
      </c>
      <c r="I64" s="23">
        <f t="shared" si="3"/>
        <v>0</v>
      </c>
      <c r="J64" s="23">
        <f t="shared" si="3"/>
        <v>0</v>
      </c>
      <c r="K64" s="23">
        <f t="shared" si="3"/>
        <v>0</v>
      </c>
      <c r="L64" s="23">
        <f t="shared" si="3"/>
        <v>0</v>
      </c>
      <c r="M64" s="23">
        <f t="shared" si="3"/>
        <v>0</v>
      </c>
      <c r="N64" s="23">
        <f t="shared" si="3"/>
        <v>0</v>
      </c>
      <c r="O64" s="23">
        <f t="shared" si="3"/>
        <v>0</v>
      </c>
      <c r="P64" s="23">
        <f t="shared" si="3"/>
        <v>0</v>
      </c>
      <c r="Q64" s="23">
        <f t="shared" si="3"/>
        <v>0</v>
      </c>
      <c r="R64" s="23">
        <f t="shared" si="3"/>
        <v>0</v>
      </c>
      <c r="S64" s="23">
        <f t="shared" si="3"/>
        <v>0</v>
      </c>
      <c r="T64" s="23">
        <f t="shared" si="3"/>
        <v>0</v>
      </c>
      <c r="U64" s="23">
        <f t="shared" si="3"/>
        <v>0</v>
      </c>
      <c r="V64" s="23">
        <f t="shared" si="3"/>
        <v>0</v>
      </c>
      <c r="W64" s="23">
        <f t="shared" si="3"/>
        <v>0</v>
      </c>
      <c r="X64" s="23">
        <f t="shared" si="3"/>
        <v>0</v>
      </c>
      <c r="Y64" s="23">
        <f t="shared" si="3"/>
        <v>0</v>
      </c>
      <c r="Z64" s="23">
        <f t="shared" si="3"/>
        <v>0</v>
      </c>
      <c r="AA64" s="23">
        <f t="shared" si="3"/>
        <v>0</v>
      </c>
      <c r="AB64" s="23">
        <f t="shared" si="3"/>
        <v>0</v>
      </c>
      <c r="AC64" s="23">
        <f t="shared" si="3"/>
        <v>0</v>
      </c>
      <c r="AD64" s="23">
        <f t="shared" si="3"/>
        <v>0</v>
      </c>
      <c r="AE64" s="23">
        <f t="shared" si="3"/>
        <v>0</v>
      </c>
    </row>
    <row r="65" spans="1:31" x14ac:dyDescent="0.35">
      <c r="A65" t="s">
        <v>75</v>
      </c>
      <c r="B65" t="s">
        <v>63</v>
      </c>
      <c r="C65" s="23">
        <f t="shared" si="3"/>
        <v>-1.0000000000218279E-2</v>
      </c>
      <c r="D65" s="23">
        <f t="shared" si="3"/>
        <v>-1847.44</v>
      </c>
      <c r="E65" s="23">
        <f t="shared" si="3"/>
        <v>-1709200</v>
      </c>
      <c r="F65" s="23">
        <f t="shared" si="3"/>
        <v>-6292900</v>
      </c>
      <c r="G65" s="23">
        <f t="shared" si="3"/>
        <v>-12369900</v>
      </c>
      <c r="H65" s="23">
        <f t="shared" si="3"/>
        <v>-11511300</v>
      </c>
      <c r="I65" s="23">
        <f t="shared" si="3"/>
        <v>-10423200</v>
      </c>
      <c r="J65" s="23">
        <f t="shared" si="3"/>
        <v>-9497400</v>
      </c>
      <c r="K65" s="23">
        <f t="shared" si="3"/>
        <v>-14490500</v>
      </c>
      <c r="L65" s="23">
        <f t="shared" si="3"/>
        <v>-15298800</v>
      </c>
      <c r="M65" s="23">
        <f t="shared" si="3"/>
        <v>-13518400</v>
      </c>
      <c r="N65" s="23">
        <f t="shared" si="3"/>
        <v>-8819600</v>
      </c>
      <c r="O65" s="23">
        <f t="shared" si="3"/>
        <v>-7491300</v>
      </c>
      <c r="P65" s="23">
        <f t="shared" si="3"/>
        <v>-7158500</v>
      </c>
      <c r="Q65" s="23">
        <f t="shared" si="3"/>
        <v>-1544900</v>
      </c>
      <c r="R65" s="23">
        <f t="shared" si="3"/>
        <v>-259800</v>
      </c>
      <c r="S65" s="23">
        <f t="shared" si="3"/>
        <v>-47800</v>
      </c>
      <c r="T65" s="23">
        <f t="shared" si="3"/>
        <v>56000</v>
      </c>
      <c r="U65" s="23">
        <f t="shared" si="3"/>
        <v>-2800</v>
      </c>
      <c r="V65" s="23">
        <f t="shared" si="3"/>
        <v>0</v>
      </c>
      <c r="W65" s="23">
        <f t="shared" si="3"/>
        <v>0</v>
      </c>
      <c r="X65" s="23">
        <f t="shared" si="3"/>
        <v>0</v>
      </c>
      <c r="Y65" s="23">
        <f t="shared" si="3"/>
        <v>0</v>
      </c>
      <c r="Z65" s="23">
        <f t="shared" si="3"/>
        <v>0</v>
      </c>
      <c r="AA65" s="23">
        <f t="shared" si="3"/>
        <v>0</v>
      </c>
      <c r="AB65" s="23">
        <f t="shared" si="3"/>
        <v>0</v>
      </c>
      <c r="AC65" s="23">
        <f t="shared" si="3"/>
        <v>0</v>
      </c>
      <c r="AD65" s="23">
        <f t="shared" si="3"/>
        <v>0</v>
      </c>
      <c r="AE65" s="23">
        <f t="shared" si="3"/>
        <v>0</v>
      </c>
    </row>
    <row r="66" spans="1:31" x14ac:dyDescent="0.35">
      <c r="A66" t="s">
        <v>75</v>
      </c>
      <c r="B66" t="s">
        <v>45</v>
      </c>
      <c r="C66" s="23">
        <f t="shared" si="3"/>
        <v>0</v>
      </c>
      <c r="D66" s="23">
        <f t="shared" si="3"/>
        <v>0</v>
      </c>
      <c r="E66" s="23">
        <f t="shared" si="3"/>
        <v>5575190</v>
      </c>
      <c r="F66" s="23">
        <f t="shared" si="3"/>
        <v>11379455</v>
      </c>
      <c r="G66" s="23">
        <f t="shared" si="3"/>
        <v>18485860</v>
      </c>
      <c r="H66" s="23">
        <f t="shared" si="3"/>
        <v>26622060</v>
      </c>
      <c r="I66" s="23">
        <f t="shared" si="3"/>
        <v>33891000</v>
      </c>
      <c r="J66" s="23">
        <f t="shared" si="3"/>
        <v>36706700</v>
      </c>
      <c r="K66" s="23">
        <f t="shared" si="3"/>
        <v>35786300</v>
      </c>
      <c r="L66" s="23">
        <f t="shared" si="3"/>
        <v>37238900</v>
      </c>
      <c r="M66" s="23">
        <f t="shared" si="3"/>
        <v>45330900</v>
      </c>
      <c r="N66" s="23">
        <f t="shared" si="3"/>
        <v>53960200</v>
      </c>
      <c r="O66" s="23">
        <f t="shared" si="3"/>
        <v>62393200</v>
      </c>
      <c r="P66" s="23">
        <f t="shared" si="3"/>
        <v>66968700</v>
      </c>
      <c r="Q66" s="23">
        <f t="shared" si="3"/>
        <v>61127400</v>
      </c>
      <c r="R66" s="23">
        <f t="shared" si="3"/>
        <v>59281800</v>
      </c>
      <c r="S66" s="23">
        <f t="shared" si="3"/>
        <v>70034300</v>
      </c>
      <c r="T66" s="23">
        <f t="shared" si="3"/>
        <v>84958300</v>
      </c>
      <c r="U66" s="23">
        <f t="shared" si="3"/>
        <v>103343300</v>
      </c>
      <c r="V66" s="23">
        <f t="shared" si="3"/>
        <v>122746300</v>
      </c>
      <c r="W66" s="23">
        <f t="shared" si="3"/>
        <v>130885300</v>
      </c>
      <c r="X66" s="23">
        <f t="shared" si="3"/>
        <v>135864000</v>
      </c>
      <c r="Y66" s="23">
        <f t="shared" si="3"/>
        <v>147378000</v>
      </c>
      <c r="Z66" s="23">
        <f t="shared" si="3"/>
        <v>157694000</v>
      </c>
      <c r="AA66" s="23">
        <f t="shared" si="3"/>
        <v>163290000</v>
      </c>
      <c r="AB66" s="23">
        <f t="shared" si="3"/>
        <v>172560000</v>
      </c>
      <c r="AC66" s="23">
        <f t="shared" si="3"/>
        <v>153027000</v>
      </c>
      <c r="AD66" s="23">
        <f t="shared" si="3"/>
        <v>153413000</v>
      </c>
      <c r="AE66" s="23">
        <f t="shared" si="3"/>
        <v>134067000</v>
      </c>
    </row>
    <row r="67" spans="1:31" x14ac:dyDescent="0.35">
      <c r="A67" t="s">
        <v>75</v>
      </c>
      <c r="B67" t="s">
        <v>64</v>
      </c>
      <c r="C67" s="23">
        <f t="shared" si="3"/>
        <v>0</v>
      </c>
      <c r="D67" s="23">
        <f t="shared" si="3"/>
        <v>-184.0619999999999</v>
      </c>
      <c r="E67" s="23">
        <f t="shared" si="3"/>
        <v>339401.32400000002</v>
      </c>
      <c r="F67" s="23">
        <f t="shared" si="3"/>
        <v>482840</v>
      </c>
      <c r="G67" s="23">
        <f t="shared" si="3"/>
        <v>-4647960</v>
      </c>
      <c r="H67" s="23">
        <f t="shared" si="3"/>
        <v>-9603470</v>
      </c>
      <c r="I67" s="23">
        <f t="shared" si="3"/>
        <v>-7402590</v>
      </c>
      <c r="J67" s="23">
        <f t="shared" si="3"/>
        <v>-7773120</v>
      </c>
      <c r="K67" s="23">
        <f t="shared" si="3"/>
        <v>-5939458</v>
      </c>
      <c r="L67" s="23">
        <f t="shared" si="3"/>
        <v>-5832460</v>
      </c>
      <c r="M67" s="23">
        <f t="shared" si="3"/>
        <v>-6012870</v>
      </c>
      <c r="N67" s="23">
        <f t="shared" si="3"/>
        <v>-5566770</v>
      </c>
      <c r="O67" s="23">
        <f t="shared" si="3"/>
        <v>-6889660</v>
      </c>
      <c r="P67" s="23">
        <f t="shared" si="3"/>
        <v>-9004114</v>
      </c>
      <c r="Q67" s="23">
        <f t="shared" si="3"/>
        <v>-6481844</v>
      </c>
      <c r="R67" s="23">
        <f t="shared" si="3"/>
        <v>-6412390</v>
      </c>
      <c r="S67" s="23">
        <f t="shared" si="3"/>
        <v>-19585280</v>
      </c>
      <c r="T67" s="23">
        <f t="shared" si="3"/>
        <v>-13194670</v>
      </c>
      <c r="U67" s="23">
        <f t="shared" si="3"/>
        <v>-11583950</v>
      </c>
      <c r="V67" s="23">
        <f t="shared" si="3"/>
        <v>-5508500</v>
      </c>
      <c r="W67" s="23">
        <f t="shared" si="3"/>
        <v>-21436240</v>
      </c>
      <c r="X67" s="23">
        <f t="shared" si="3"/>
        <v>-6167600</v>
      </c>
      <c r="Y67" s="23">
        <f t="shared" si="3"/>
        <v>-1558700</v>
      </c>
      <c r="Z67" s="23">
        <f t="shared" si="3"/>
        <v>-10530110</v>
      </c>
      <c r="AA67" s="23">
        <f t="shared" si="3"/>
        <v>-4689800</v>
      </c>
      <c r="AB67" s="23">
        <f t="shared" si="3"/>
        <v>-19131713</v>
      </c>
      <c r="AC67" s="23">
        <f t="shared" si="3"/>
        <v>-3719000</v>
      </c>
      <c r="AD67" s="23">
        <f t="shared" si="3"/>
        <v>-6240100</v>
      </c>
      <c r="AE67" s="23">
        <f t="shared" si="3"/>
        <v>-616400</v>
      </c>
    </row>
    <row r="68" spans="1:31" x14ac:dyDescent="0.35">
      <c r="A68" t="s">
        <v>75</v>
      </c>
      <c r="B68" t="s">
        <v>65</v>
      </c>
      <c r="C68" s="23">
        <f t="shared" si="3"/>
        <v>0</v>
      </c>
      <c r="D68" s="23">
        <f t="shared" si="3"/>
        <v>0</v>
      </c>
      <c r="E68" s="23">
        <f t="shared" si="3"/>
        <v>0</v>
      </c>
      <c r="F68" s="23">
        <f t="shared" si="3"/>
        <v>0</v>
      </c>
      <c r="G68" s="23">
        <f t="shared" si="3"/>
        <v>0</v>
      </c>
      <c r="H68" s="23">
        <f t="shared" si="3"/>
        <v>0</v>
      </c>
      <c r="I68" s="23">
        <f t="shared" si="3"/>
        <v>0</v>
      </c>
      <c r="J68" s="23">
        <f t="shared" si="3"/>
        <v>0</v>
      </c>
      <c r="K68" s="23">
        <f t="shared" si="3"/>
        <v>0</v>
      </c>
      <c r="L68" s="23">
        <f t="shared" si="3"/>
        <v>0</v>
      </c>
      <c r="M68" s="23">
        <f t="shared" si="3"/>
        <v>0</v>
      </c>
      <c r="N68" s="23">
        <f t="shared" si="3"/>
        <v>0</v>
      </c>
      <c r="O68" s="23">
        <f t="shared" si="3"/>
        <v>0</v>
      </c>
      <c r="P68" s="23">
        <f t="shared" si="3"/>
        <v>0</v>
      </c>
      <c r="Q68" s="23">
        <f t="shared" si="3"/>
        <v>0</v>
      </c>
      <c r="R68" s="23">
        <f t="shared" si="3"/>
        <v>0</v>
      </c>
      <c r="S68" s="23">
        <f t="shared" si="3"/>
        <v>0</v>
      </c>
      <c r="T68" s="23">
        <f t="shared" si="3"/>
        <v>0</v>
      </c>
      <c r="U68" s="23">
        <f t="shared" si="3"/>
        <v>0</v>
      </c>
      <c r="V68" s="23">
        <f t="shared" si="3"/>
        <v>0</v>
      </c>
      <c r="W68" s="23">
        <f t="shared" si="3"/>
        <v>0</v>
      </c>
      <c r="X68" s="23">
        <f t="shared" si="3"/>
        <v>0</v>
      </c>
      <c r="Y68" s="23">
        <f t="shared" si="3"/>
        <v>0</v>
      </c>
      <c r="Z68" s="23">
        <f t="shared" si="3"/>
        <v>0</v>
      </c>
      <c r="AA68" s="23">
        <f t="shared" si="3"/>
        <v>0</v>
      </c>
      <c r="AB68" s="23">
        <f t="shared" si="3"/>
        <v>0</v>
      </c>
      <c r="AC68" s="23">
        <f t="shared" si="3"/>
        <v>0</v>
      </c>
      <c r="AD68" s="23">
        <f t="shared" si="3"/>
        <v>0</v>
      </c>
      <c r="AE68" s="23">
        <f t="shared" si="3"/>
        <v>0</v>
      </c>
    </row>
    <row r="69" spans="1:31" x14ac:dyDescent="0.35">
      <c r="A69" t="s">
        <v>75</v>
      </c>
      <c r="B69" t="s">
        <v>66</v>
      </c>
      <c r="C69" s="23">
        <f t="shared" si="3"/>
        <v>0</v>
      </c>
      <c r="D69" s="23">
        <f t="shared" si="3"/>
        <v>0</v>
      </c>
      <c r="E69" s="23">
        <f t="shared" si="3"/>
        <v>0</v>
      </c>
      <c r="F69" s="23">
        <f t="shared" si="3"/>
        <v>0</v>
      </c>
      <c r="G69" s="23">
        <f t="shared" si="3"/>
        <v>0</v>
      </c>
      <c r="H69" s="23">
        <f t="shared" si="3"/>
        <v>-312973</v>
      </c>
      <c r="I69" s="23">
        <f t="shared" si="3"/>
        <v>-793544</v>
      </c>
      <c r="J69" s="23">
        <f t="shared" si="3"/>
        <v>-1086584</v>
      </c>
      <c r="K69" s="23">
        <f t="shared" si="3"/>
        <v>-950730</v>
      </c>
      <c r="L69" s="23">
        <f t="shared" si="3"/>
        <v>-883510</v>
      </c>
      <c r="M69" s="23">
        <f t="shared" si="3"/>
        <v>-819240</v>
      </c>
      <c r="N69" s="23">
        <f t="shared" si="3"/>
        <v>-726570</v>
      </c>
      <c r="O69" s="23">
        <f t="shared" si="3"/>
        <v>-745748</v>
      </c>
      <c r="P69" s="23">
        <f t="shared" si="3"/>
        <v>-894994</v>
      </c>
      <c r="Q69" s="23">
        <f t="shared" si="3"/>
        <v>-1094658</v>
      </c>
      <c r="R69" s="23">
        <f t="shared" si="3"/>
        <v>-1140090</v>
      </c>
      <c r="S69" s="23">
        <f t="shared" si="3"/>
        <v>-1389064</v>
      </c>
      <c r="T69" s="23">
        <f t="shared" si="3"/>
        <v>-1060396</v>
      </c>
      <c r="U69" s="23">
        <f t="shared" si="3"/>
        <v>-2273113</v>
      </c>
      <c r="V69" s="23">
        <f t="shared" si="3"/>
        <v>-2420697</v>
      </c>
      <c r="W69" s="23">
        <f t="shared" si="3"/>
        <v>-2285271.6</v>
      </c>
      <c r="X69" s="23">
        <f t="shared" si="3"/>
        <v>-1685478</v>
      </c>
      <c r="Y69" s="23">
        <f t="shared" si="3"/>
        <v>-1446287</v>
      </c>
      <c r="Z69" s="23">
        <f t="shared" si="3"/>
        <v>-2592799</v>
      </c>
      <c r="AA69" s="23">
        <f t="shared" si="3"/>
        <v>-3217040.63</v>
      </c>
      <c r="AB69" s="23">
        <f t="shared" si="3"/>
        <v>-4532172</v>
      </c>
      <c r="AC69" s="23">
        <f t="shared" si="3"/>
        <v>-3432110</v>
      </c>
      <c r="AD69" s="23">
        <f t="shared" si="3"/>
        <v>-3451979</v>
      </c>
      <c r="AE69" s="23">
        <f t="shared" si="3"/>
        <v>-1893711</v>
      </c>
    </row>
    <row r="70" spans="1:31" x14ac:dyDescent="0.35">
      <c r="A70" t="s">
        <v>75</v>
      </c>
      <c r="B70" t="s">
        <v>67</v>
      </c>
      <c r="C70" s="23">
        <f t="shared" si="3"/>
        <v>0</v>
      </c>
      <c r="D70" s="23">
        <f t="shared" si="3"/>
        <v>0</v>
      </c>
      <c r="E70" s="23">
        <f t="shared" si="3"/>
        <v>0</v>
      </c>
      <c r="F70" s="23">
        <f t="shared" si="3"/>
        <v>0</v>
      </c>
      <c r="G70" s="23">
        <f t="shared" si="3"/>
        <v>0</v>
      </c>
      <c r="H70" s="23">
        <f t="shared" si="3"/>
        <v>0</v>
      </c>
      <c r="I70" s="23">
        <f t="shared" si="3"/>
        <v>0</v>
      </c>
      <c r="J70" s="23">
        <f t="shared" si="3"/>
        <v>0</v>
      </c>
      <c r="K70" s="23">
        <f t="shared" si="3"/>
        <v>0</v>
      </c>
      <c r="L70" s="23">
        <f t="shared" si="3"/>
        <v>0</v>
      </c>
      <c r="M70" s="23">
        <f t="shared" si="3"/>
        <v>0</v>
      </c>
      <c r="N70" s="23">
        <f t="shared" si="3"/>
        <v>0</v>
      </c>
      <c r="O70" s="23">
        <f t="shared" si="3"/>
        <v>0</v>
      </c>
      <c r="P70" s="23">
        <f t="shared" si="3"/>
        <v>0</v>
      </c>
      <c r="Q70" s="23">
        <f t="shared" si="3"/>
        <v>0</v>
      </c>
      <c r="R70" s="23">
        <f t="shared" si="3"/>
        <v>0</v>
      </c>
      <c r="S70" s="23">
        <f t="shared" si="3"/>
        <v>0</v>
      </c>
      <c r="T70" s="23">
        <f t="shared" si="3"/>
        <v>0</v>
      </c>
      <c r="U70" s="23">
        <f t="shared" si="3"/>
        <v>0</v>
      </c>
      <c r="V70" s="23">
        <f t="shared" si="3"/>
        <v>0</v>
      </c>
      <c r="W70" s="23">
        <f t="shared" si="3"/>
        <v>0</v>
      </c>
      <c r="X70" s="23">
        <f t="shared" si="3"/>
        <v>0</v>
      </c>
      <c r="Y70" s="23">
        <f t="shared" si="3"/>
        <v>0</v>
      </c>
      <c r="Z70" s="23">
        <f t="shared" si="3"/>
        <v>0</v>
      </c>
      <c r="AA70" s="23">
        <f t="shared" si="3"/>
        <v>0</v>
      </c>
      <c r="AB70" s="23">
        <f t="shared" si="3"/>
        <v>0</v>
      </c>
      <c r="AC70" s="23">
        <f t="shared" si="3"/>
        <v>0</v>
      </c>
      <c r="AD70" s="23">
        <f t="shared" si="3"/>
        <v>0</v>
      </c>
      <c r="AE70" s="23">
        <f t="shared" si="3"/>
        <v>0</v>
      </c>
    </row>
    <row r="71" spans="1:31" x14ac:dyDescent="0.35">
      <c r="A71" t="s">
        <v>75</v>
      </c>
      <c r="B71" t="s">
        <v>68</v>
      </c>
      <c r="C71" s="23">
        <f t="shared" si="3"/>
        <v>0</v>
      </c>
      <c r="D71" s="23">
        <f t="shared" si="3"/>
        <v>0</v>
      </c>
      <c r="E71" s="23">
        <f t="shared" si="3"/>
        <v>0</v>
      </c>
      <c r="F71" s="23">
        <f t="shared" si="3"/>
        <v>0</v>
      </c>
      <c r="G71" s="23">
        <f t="shared" si="3"/>
        <v>0</v>
      </c>
      <c r="H71" s="23">
        <f t="shared" si="3"/>
        <v>0</v>
      </c>
      <c r="I71" s="23">
        <f t="shared" si="3"/>
        <v>0</v>
      </c>
      <c r="J71" s="23">
        <f t="shared" si="3"/>
        <v>0</v>
      </c>
      <c r="K71" s="23">
        <f t="shared" si="3"/>
        <v>0</v>
      </c>
      <c r="L71" s="23">
        <f t="shared" si="3"/>
        <v>0</v>
      </c>
      <c r="M71" s="23">
        <f t="shared" si="3"/>
        <v>0</v>
      </c>
      <c r="N71" s="23">
        <f t="shared" si="3"/>
        <v>0</v>
      </c>
      <c r="O71" s="23">
        <f t="shared" si="3"/>
        <v>0</v>
      </c>
      <c r="P71" s="23">
        <f t="shared" si="3"/>
        <v>0</v>
      </c>
      <c r="Q71" s="23">
        <f t="shared" si="3"/>
        <v>0</v>
      </c>
      <c r="R71" s="23">
        <f t="shared" si="3"/>
        <v>0</v>
      </c>
      <c r="S71" s="23">
        <f t="shared" si="3"/>
        <v>0</v>
      </c>
      <c r="T71" s="23">
        <f t="shared" si="3"/>
        <v>0</v>
      </c>
      <c r="U71" s="23">
        <f t="shared" si="3"/>
        <v>0</v>
      </c>
      <c r="V71" s="23">
        <f t="shared" si="3"/>
        <v>0</v>
      </c>
      <c r="W71" s="23">
        <f t="shared" si="3"/>
        <v>0</v>
      </c>
      <c r="X71" s="23">
        <f t="shared" si="3"/>
        <v>0</v>
      </c>
      <c r="Y71" s="23">
        <f t="shared" si="3"/>
        <v>0</v>
      </c>
      <c r="Z71" s="23">
        <f t="shared" ref="Z71:AE71" si="4">Z46-Z21</f>
        <v>0</v>
      </c>
      <c r="AA71" s="23">
        <f t="shared" si="4"/>
        <v>0</v>
      </c>
      <c r="AB71" s="23">
        <f t="shared" si="4"/>
        <v>0</v>
      </c>
      <c r="AC71" s="23">
        <f t="shared" si="4"/>
        <v>0</v>
      </c>
      <c r="AD71" s="23">
        <f t="shared" si="4"/>
        <v>0</v>
      </c>
      <c r="AE71" s="23">
        <f t="shared" si="4"/>
        <v>0</v>
      </c>
    </row>
    <row r="72" spans="1:31" x14ac:dyDescent="0.35">
      <c r="A72" t="s">
        <v>75</v>
      </c>
      <c r="B72" t="s">
        <v>69</v>
      </c>
      <c r="C72" s="23">
        <f t="shared" ref="C72:AE76" si="5">C47-C22</f>
        <v>0</v>
      </c>
      <c r="D72" s="23">
        <f t="shared" si="5"/>
        <v>0</v>
      </c>
      <c r="E72" s="23">
        <f t="shared" si="5"/>
        <v>0</v>
      </c>
      <c r="F72" s="23">
        <f t="shared" si="5"/>
        <v>0</v>
      </c>
      <c r="G72" s="23">
        <f t="shared" si="5"/>
        <v>0</v>
      </c>
      <c r="H72" s="23">
        <f t="shared" si="5"/>
        <v>0</v>
      </c>
      <c r="I72" s="23">
        <f t="shared" si="5"/>
        <v>0</v>
      </c>
      <c r="J72" s="23">
        <f t="shared" si="5"/>
        <v>0</v>
      </c>
      <c r="K72" s="23">
        <f t="shared" si="5"/>
        <v>0</v>
      </c>
      <c r="L72" s="23">
        <f t="shared" si="5"/>
        <v>0</v>
      </c>
      <c r="M72" s="23">
        <f t="shared" si="5"/>
        <v>-12145900</v>
      </c>
      <c r="N72" s="23">
        <f t="shared" si="5"/>
        <v>-42180800</v>
      </c>
      <c r="O72" s="23">
        <f t="shared" si="5"/>
        <v>-55454300</v>
      </c>
      <c r="P72" s="23">
        <f t="shared" si="5"/>
        <v>-63984200</v>
      </c>
      <c r="Q72" s="23">
        <f t="shared" si="5"/>
        <v>-75803900</v>
      </c>
      <c r="R72" s="23">
        <f t="shared" si="5"/>
        <v>-105334200</v>
      </c>
      <c r="S72" s="23">
        <f t="shared" si="5"/>
        <v>-136385400</v>
      </c>
      <c r="T72" s="23">
        <f t="shared" si="5"/>
        <v>-162010100</v>
      </c>
      <c r="U72" s="23">
        <f t="shared" si="5"/>
        <v>-175057500</v>
      </c>
      <c r="V72" s="23">
        <f t="shared" si="5"/>
        <v>-175823200</v>
      </c>
      <c r="W72" s="23">
        <f t="shared" si="5"/>
        <v>-180013900</v>
      </c>
      <c r="X72" s="23">
        <f t="shared" si="5"/>
        <v>-173548900</v>
      </c>
      <c r="Y72" s="23">
        <f t="shared" si="5"/>
        <v>-170176800</v>
      </c>
      <c r="Z72" s="23">
        <f t="shared" si="5"/>
        <v>-182441100</v>
      </c>
      <c r="AA72" s="23">
        <f t="shared" si="5"/>
        <v>-183699500</v>
      </c>
      <c r="AB72" s="23">
        <f t="shared" si="5"/>
        <v>-197425700</v>
      </c>
      <c r="AC72" s="23">
        <f t="shared" si="5"/>
        <v>-183084800</v>
      </c>
      <c r="AD72" s="23">
        <f t="shared" si="5"/>
        <v>-187914200</v>
      </c>
      <c r="AE72" s="23">
        <f t="shared" si="5"/>
        <v>-152805200</v>
      </c>
    </row>
    <row r="73" spans="1:31" x14ac:dyDescent="0.35">
      <c r="A73" t="s">
        <v>75</v>
      </c>
      <c r="B73" t="s">
        <v>70</v>
      </c>
      <c r="C73" s="23">
        <f t="shared" si="5"/>
        <v>0</v>
      </c>
      <c r="D73" s="23">
        <f t="shared" si="5"/>
        <v>0</v>
      </c>
      <c r="E73" s="23">
        <f t="shared" si="5"/>
        <v>0</v>
      </c>
      <c r="F73" s="23">
        <f t="shared" si="5"/>
        <v>0</v>
      </c>
      <c r="G73" s="23">
        <f t="shared" si="5"/>
        <v>0</v>
      </c>
      <c r="H73" s="23">
        <f t="shared" si="5"/>
        <v>0</v>
      </c>
      <c r="I73" s="23">
        <f t="shared" si="5"/>
        <v>0</v>
      </c>
      <c r="J73" s="23">
        <f t="shared" si="5"/>
        <v>0</v>
      </c>
      <c r="K73" s="23">
        <f t="shared" si="5"/>
        <v>0</v>
      </c>
      <c r="L73" s="23">
        <f t="shared" si="5"/>
        <v>0</v>
      </c>
      <c r="M73" s="23">
        <f t="shared" si="5"/>
        <v>0</v>
      </c>
      <c r="N73" s="23">
        <f t="shared" si="5"/>
        <v>0</v>
      </c>
      <c r="O73" s="23">
        <f t="shared" si="5"/>
        <v>0</v>
      </c>
      <c r="P73" s="23">
        <f t="shared" si="5"/>
        <v>0</v>
      </c>
      <c r="Q73" s="23">
        <f t="shared" si="5"/>
        <v>0</v>
      </c>
      <c r="R73" s="23">
        <f t="shared" si="5"/>
        <v>0</v>
      </c>
      <c r="S73" s="23">
        <f t="shared" si="5"/>
        <v>0</v>
      </c>
      <c r="T73" s="23">
        <f t="shared" si="5"/>
        <v>0</v>
      </c>
      <c r="U73" s="23">
        <f t="shared" si="5"/>
        <v>0</v>
      </c>
      <c r="V73" s="23">
        <f t="shared" si="5"/>
        <v>0</v>
      </c>
      <c r="W73" s="23">
        <f t="shared" si="5"/>
        <v>0</v>
      </c>
      <c r="X73" s="23">
        <f t="shared" si="5"/>
        <v>0</v>
      </c>
      <c r="Y73" s="23">
        <f t="shared" si="5"/>
        <v>0</v>
      </c>
      <c r="Z73" s="23">
        <f t="shared" si="5"/>
        <v>0</v>
      </c>
      <c r="AA73" s="23">
        <f t="shared" si="5"/>
        <v>0</v>
      </c>
      <c r="AB73" s="23">
        <f t="shared" si="5"/>
        <v>0</v>
      </c>
      <c r="AC73" s="23">
        <f t="shared" si="5"/>
        <v>0</v>
      </c>
      <c r="AD73" s="23">
        <f t="shared" si="5"/>
        <v>0</v>
      </c>
      <c r="AE73" s="23">
        <f t="shared" si="5"/>
        <v>0</v>
      </c>
    </row>
    <row r="74" spans="1:31" x14ac:dyDescent="0.35">
      <c r="A74" t="s">
        <v>75</v>
      </c>
      <c r="B74" t="s">
        <v>71</v>
      </c>
      <c r="C74" s="23">
        <f t="shared" si="5"/>
        <v>0</v>
      </c>
      <c r="D74" s="23">
        <f t="shared" si="5"/>
        <v>0</v>
      </c>
      <c r="E74" s="23">
        <f t="shared" si="5"/>
        <v>0</v>
      </c>
      <c r="F74" s="23">
        <f t="shared" si="5"/>
        <v>0</v>
      </c>
      <c r="G74" s="23">
        <f t="shared" si="5"/>
        <v>0</v>
      </c>
      <c r="H74" s="23">
        <f t="shared" si="5"/>
        <v>0</v>
      </c>
      <c r="I74" s="23">
        <f t="shared" si="5"/>
        <v>0</v>
      </c>
      <c r="J74" s="23">
        <f t="shared" si="5"/>
        <v>0</v>
      </c>
      <c r="K74" s="23">
        <f t="shared" si="5"/>
        <v>0</v>
      </c>
      <c r="L74" s="23">
        <f t="shared" si="5"/>
        <v>0</v>
      </c>
      <c r="M74" s="23">
        <f t="shared" si="5"/>
        <v>0</v>
      </c>
      <c r="N74" s="23">
        <f t="shared" si="5"/>
        <v>0</v>
      </c>
      <c r="O74" s="23">
        <f t="shared" si="5"/>
        <v>0</v>
      </c>
      <c r="P74" s="23">
        <f t="shared" si="5"/>
        <v>0</v>
      </c>
      <c r="Q74" s="23">
        <f t="shared" si="5"/>
        <v>0</v>
      </c>
      <c r="R74" s="23">
        <f t="shared" si="5"/>
        <v>0</v>
      </c>
      <c r="S74" s="23">
        <f t="shared" si="5"/>
        <v>0</v>
      </c>
      <c r="T74" s="23">
        <f t="shared" si="5"/>
        <v>0</v>
      </c>
      <c r="U74" s="23">
        <f t="shared" si="5"/>
        <v>0</v>
      </c>
      <c r="V74" s="23">
        <f t="shared" si="5"/>
        <v>0</v>
      </c>
      <c r="W74" s="23">
        <f t="shared" si="5"/>
        <v>0</v>
      </c>
      <c r="X74" s="23">
        <f t="shared" si="5"/>
        <v>0</v>
      </c>
      <c r="Y74" s="23">
        <f t="shared" si="5"/>
        <v>0</v>
      </c>
      <c r="Z74" s="23">
        <f t="shared" si="5"/>
        <v>0</v>
      </c>
      <c r="AA74" s="23">
        <f t="shared" si="5"/>
        <v>0</v>
      </c>
      <c r="AB74" s="23">
        <f t="shared" si="5"/>
        <v>0</v>
      </c>
      <c r="AC74" s="23">
        <f t="shared" si="5"/>
        <v>0</v>
      </c>
      <c r="AD74" s="23">
        <f t="shared" si="5"/>
        <v>0</v>
      </c>
      <c r="AE74" s="23">
        <f t="shared" si="5"/>
        <v>0</v>
      </c>
    </row>
    <row r="75" spans="1:31" x14ac:dyDescent="0.35">
      <c r="A75" t="s">
        <v>75</v>
      </c>
      <c r="B75" t="s">
        <v>72</v>
      </c>
      <c r="C75" s="23">
        <f t="shared" si="5"/>
        <v>0</v>
      </c>
      <c r="D75" s="23">
        <f t="shared" si="5"/>
        <v>0</v>
      </c>
      <c r="E75" s="23">
        <f t="shared" si="5"/>
        <v>0</v>
      </c>
      <c r="F75" s="23">
        <f t="shared" si="5"/>
        <v>0</v>
      </c>
      <c r="G75" s="23">
        <f t="shared" si="5"/>
        <v>0</v>
      </c>
      <c r="H75" s="23">
        <f t="shared" si="5"/>
        <v>0</v>
      </c>
      <c r="I75" s="23">
        <f t="shared" si="5"/>
        <v>0</v>
      </c>
      <c r="J75" s="23">
        <f t="shared" si="5"/>
        <v>0</v>
      </c>
      <c r="K75" s="23">
        <f t="shared" si="5"/>
        <v>0</v>
      </c>
      <c r="L75" s="23">
        <f t="shared" si="5"/>
        <v>0</v>
      </c>
      <c r="M75" s="23">
        <f t="shared" si="5"/>
        <v>0</v>
      </c>
      <c r="N75" s="23">
        <f t="shared" si="5"/>
        <v>0</v>
      </c>
      <c r="O75" s="23">
        <f t="shared" si="5"/>
        <v>0</v>
      </c>
      <c r="P75" s="23">
        <f t="shared" si="5"/>
        <v>0</v>
      </c>
      <c r="Q75" s="23">
        <f t="shared" si="5"/>
        <v>0</v>
      </c>
      <c r="R75" s="23">
        <f t="shared" si="5"/>
        <v>0</v>
      </c>
      <c r="S75" s="23">
        <f t="shared" si="5"/>
        <v>0</v>
      </c>
      <c r="T75" s="23">
        <f t="shared" si="5"/>
        <v>0</v>
      </c>
      <c r="U75" s="23">
        <f t="shared" si="5"/>
        <v>0</v>
      </c>
      <c r="V75" s="23">
        <f t="shared" si="5"/>
        <v>0</v>
      </c>
      <c r="W75" s="23">
        <f t="shared" si="5"/>
        <v>0</v>
      </c>
      <c r="X75" s="23">
        <f t="shared" si="5"/>
        <v>0</v>
      </c>
      <c r="Y75" s="23">
        <f t="shared" si="5"/>
        <v>0</v>
      </c>
      <c r="Z75" s="23">
        <f t="shared" si="5"/>
        <v>0</v>
      </c>
      <c r="AA75" s="23">
        <f t="shared" si="5"/>
        <v>0</v>
      </c>
      <c r="AB75" s="23">
        <f t="shared" si="5"/>
        <v>0</v>
      </c>
      <c r="AC75" s="23">
        <f t="shared" si="5"/>
        <v>0</v>
      </c>
      <c r="AD75" s="23">
        <f t="shared" si="5"/>
        <v>0</v>
      </c>
      <c r="AE75" s="23">
        <f t="shared" si="5"/>
        <v>0</v>
      </c>
    </row>
    <row r="76" spans="1:31" x14ac:dyDescent="0.35">
      <c r="A76" t="s">
        <v>75</v>
      </c>
      <c r="B76" t="s">
        <v>73</v>
      </c>
      <c r="C76" s="23">
        <f t="shared" si="5"/>
        <v>0</v>
      </c>
      <c r="D76" s="23">
        <f t="shared" si="5"/>
        <v>0</v>
      </c>
      <c r="E76" s="23">
        <f t="shared" si="5"/>
        <v>0</v>
      </c>
      <c r="F76" s="23">
        <f t="shared" si="5"/>
        <v>0</v>
      </c>
      <c r="G76" s="23">
        <f t="shared" si="5"/>
        <v>0</v>
      </c>
      <c r="H76" s="23">
        <f t="shared" si="5"/>
        <v>0</v>
      </c>
      <c r="I76" s="23">
        <f t="shared" si="5"/>
        <v>0</v>
      </c>
      <c r="J76" s="23">
        <f t="shared" si="5"/>
        <v>0</v>
      </c>
      <c r="K76" s="23">
        <f t="shared" si="5"/>
        <v>0</v>
      </c>
      <c r="L76" s="23">
        <f t="shared" si="5"/>
        <v>0</v>
      </c>
      <c r="M76" s="23">
        <f t="shared" si="5"/>
        <v>0</v>
      </c>
      <c r="N76" s="23">
        <f t="shared" si="5"/>
        <v>0</v>
      </c>
      <c r="O76" s="23">
        <f t="shared" si="5"/>
        <v>0</v>
      </c>
      <c r="P76" s="23">
        <f t="shared" si="5"/>
        <v>0</v>
      </c>
      <c r="Q76" s="23">
        <f t="shared" si="5"/>
        <v>0</v>
      </c>
      <c r="R76" s="23">
        <f t="shared" si="5"/>
        <v>0</v>
      </c>
      <c r="S76" s="23">
        <f t="shared" si="5"/>
        <v>0</v>
      </c>
      <c r="T76" s="23">
        <f t="shared" si="5"/>
        <v>0</v>
      </c>
      <c r="U76" s="23">
        <f t="shared" si="5"/>
        <v>0</v>
      </c>
      <c r="V76" s="23">
        <f t="shared" si="5"/>
        <v>0</v>
      </c>
      <c r="W76" s="23">
        <f t="shared" si="5"/>
        <v>0</v>
      </c>
      <c r="X76" s="23">
        <f t="shared" si="5"/>
        <v>0</v>
      </c>
      <c r="Y76" s="23">
        <f t="shared" si="5"/>
        <v>0</v>
      </c>
      <c r="Z76" s="23">
        <f t="shared" si="5"/>
        <v>0</v>
      </c>
      <c r="AA76" s="23">
        <f t="shared" si="5"/>
        <v>0</v>
      </c>
      <c r="AB76" s="23">
        <f t="shared" si="5"/>
        <v>0</v>
      </c>
      <c r="AC76" s="23">
        <f t="shared" si="5"/>
        <v>-3187330</v>
      </c>
      <c r="AD76" s="23">
        <f t="shared" si="5"/>
        <v>-5560860</v>
      </c>
      <c r="AE76" s="23">
        <f t="shared" si="5"/>
        <v>-3020220</v>
      </c>
    </row>
    <row r="77" spans="1:31" x14ac:dyDescent="0.35">
      <c r="B77" t="s">
        <v>81</v>
      </c>
      <c r="C77" s="23">
        <f>SUM(C58,C59,C66,C62)</f>
        <v>31.174099999999999</v>
      </c>
      <c r="D77" s="23">
        <f t="shared" ref="D77:AE77" si="6">SUM(D58,D59,D66,D62)</f>
        <v>32884600</v>
      </c>
      <c r="E77" s="23">
        <f t="shared" si="6"/>
        <v>59128800</v>
      </c>
      <c r="F77" s="23">
        <f t="shared" si="6"/>
        <v>81653575</v>
      </c>
      <c r="G77" s="23">
        <f t="shared" si="6"/>
        <v>103001220</v>
      </c>
      <c r="H77" s="23">
        <f t="shared" si="6"/>
        <v>126236470</v>
      </c>
      <c r="I77" s="23">
        <f t="shared" si="6"/>
        <v>149529750</v>
      </c>
      <c r="J77" s="23">
        <f t="shared" si="6"/>
        <v>163024670</v>
      </c>
      <c r="K77" s="23">
        <f t="shared" si="6"/>
        <v>155632934</v>
      </c>
      <c r="L77" s="23">
        <f t="shared" si="6"/>
        <v>157582354</v>
      </c>
      <c r="M77" s="23">
        <f t="shared" si="6"/>
        <v>171472568.09999999</v>
      </c>
      <c r="N77" s="23">
        <f t="shared" si="6"/>
        <v>186249518.09999999</v>
      </c>
      <c r="O77" s="23">
        <f t="shared" si="6"/>
        <v>204184892.09999999</v>
      </c>
      <c r="P77" s="23">
        <f t="shared" si="6"/>
        <v>219855236.19999999</v>
      </c>
      <c r="Q77" s="23">
        <f t="shared" si="6"/>
        <v>233203988</v>
      </c>
      <c r="R77" s="23">
        <f t="shared" si="6"/>
        <v>251498688</v>
      </c>
      <c r="S77" s="23">
        <f t="shared" si="6"/>
        <v>293974840</v>
      </c>
      <c r="T77" s="23">
        <f t="shared" si="6"/>
        <v>262079400</v>
      </c>
      <c r="U77" s="23">
        <f t="shared" si="6"/>
        <v>322614800</v>
      </c>
      <c r="V77" s="23">
        <f t="shared" si="6"/>
        <v>319544700</v>
      </c>
      <c r="W77" s="23">
        <f t="shared" si="6"/>
        <v>363792500</v>
      </c>
      <c r="X77" s="23">
        <f t="shared" si="6"/>
        <v>319373100</v>
      </c>
      <c r="Y77" s="23">
        <f t="shared" si="6"/>
        <v>297812100</v>
      </c>
      <c r="Z77" s="23">
        <f t="shared" si="6"/>
        <v>406597600</v>
      </c>
      <c r="AA77" s="23">
        <f t="shared" si="6"/>
        <v>409020100</v>
      </c>
      <c r="AB77" s="23">
        <f t="shared" si="6"/>
        <v>515404600</v>
      </c>
      <c r="AC77" s="23">
        <f t="shared" si="6"/>
        <v>417504830.93769997</v>
      </c>
      <c r="AD77" s="23">
        <f t="shared" si="6"/>
        <v>462106700</v>
      </c>
      <c r="AE77" s="23">
        <f t="shared" si="6"/>
        <v>348241795.89100003</v>
      </c>
    </row>
    <row r="78" spans="1:31" x14ac:dyDescent="0.35">
      <c r="B78" t="s">
        <v>80</v>
      </c>
      <c r="C78" s="23">
        <f>'Hydrogen Calculations'!B13</f>
        <v>0</v>
      </c>
      <c r="D78" s="23">
        <f>'Hydrogen Calculations'!C13</f>
        <v>0</v>
      </c>
      <c r="E78" s="23">
        <f>'Hydrogen Calculations'!D13</f>
        <v>19062400</v>
      </c>
      <c r="F78" s="23">
        <f>'Hydrogen Calculations'!E13</f>
        <v>37994400</v>
      </c>
      <c r="G78" s="23">
        <f>'Hydrogen Calculations'!F13</f>
        <v>56848900</v>
      </c>
      <c r="H78" s="23">
        <f>'Hydrogen Calculations'!G13</f>
        <v>75198700</v>
      </c>
      <c r="I78" s="23">
        <f>'Hydrogen Calculations'!H13</f>
        <v>95745300</v>
      </c>
      <c r="J78" s="23">
        <f>'Hydrogen Calculations'!I13</f>
        <v>113903000</v>
      </c>
      <c r="K78" s="23">
        <f>'Hydrogen Calculations'!J13</f>
        <v>132187000</v>
      </c>
      <c r="L78" s="23">
        <f>'Hydrogen Calculations'!K13</f>
        <v>145331000</v>
      </c>
      <c r="M78" s="23">
        <f>'Hydrogen Calculations'!L13</f>
        <v>157785000</v>
      </c>
      <c r="N78" s="23">
        <f>'Hydrogen Calculations'!M13</f>
        <v>170064000</v>
      </c>
      <c r="O78" s="23">
        <f>'Hydrogen Calculations'!N13</f>
        <v>181773000</v>
      </c>
      <c r="P78" s="23">
        <f>'Hydrogen Calculations'!O13</f>
        <v>192853000</v>
      </c>
      <c r="Q78" s="23">
        <f>'Hydrogen Calculations'!P13</f>
        <v>194336000</v>
      </c>
      <c r="R78" s="23">
        <f>'Hydrogen Calculations'!Q13</f>
        <v>196566000</v>
      </c>
      <c r="S78" s="23">
        <f>'Hydrogen Calculations'!R13</f>
        <v>199731000</v>
      </c>
      <c r="T78" s="23">
        <f>'Hydrogen Calculations'!S13</f>
        <v>202820000</v>
      </c>
      <c r="U78" s="23">
        <f>'Hydrogen Calculations'!T13</f>
        <v>206729000</v>
      </c>
      <c r="V78" s="23">
        <f>'Hydrogen Calculations'!U13</f>
        <v>210684000</v>
      </c>
      <c r="W78" s="23">
        <f>'Hydrogen Calculations'!V13</f>
        <v>215243000</v>
      </c>
      <c r="X78" s="23">
        <f>'Hydrogen Calculations'!W13</f>
        <v>220894000</v>
      </c>
      <c r="Y78" s="23">
        <f>'Hydrogen Calculations'!X13</f>
        <v>226040000</v>
      </c>
      <c r="Z78" s="23">
        <f>'Hydrogen Calculations'!Y13</f>
        <v>230899000</v>
      </c>
      <c r="AA78" s="23">
        <f>'Hydrogen Calculations'!Z13</f>
        <v>236074000</v>
      </c>
      <c r="AB78" s="23">
        <f>'Hydrogen Calculations'!AA13</f>
        <v>241016000</v>
      </c>
      <c r="AC78" s="23">
        <f>'Hydrogen Calculations'!AB13</f>
        <v>246477000</v>
      </c>
      <c r="AD78" s="23">
        <f>'Hydrogen Calculations'!AC13</f>
        <v>252548000</v>
      </c>
      <c r="AE78" s="23">
        <f>'Hydrogen Calculations'!AD13</f>
        <v>258900000</v>
      </c>
    </row>
    <row r="79" spans="1:31" x14ac:dyDescent="0.35">
      <c r="E79" s="23"/>
      <c r="F79" s="23"/>
      <c r="G79" s="23"/>
      <c r="H79" s="23"/>
      <c r="I79" s="23"/>
      <c r="J79" s="23"/>
    </row>
    <row r="96" spans="2:31" x14ac:dyDescent="0.35">
      <c r="B96" t="s">
        <v>40</v>
      </c>
      <c r="C96">
        <v>2022</v>
      </c>
      <c r="D96">
        <v>2023</v>
      </c>
      <c r="E96">
        <v>2024</v>
      </c>
      <c r="F96">
        <v>2025</v>
      </c>
      <c r="G96">
        <v>2026</v>
      </c>
      <c r="H96">
        <v>2027</v>
      </c>
      <c r="I96">
        <v>2028</v>
      </c>
      <c r="J96">
        <v>2029</v>
      </c>
      <c r="K96">
        <v>2030</v>
      </c>
      <c r="L96">
        <v>2031</v>
      </c>
      <c r="M96">
        <v>2032</v>
      </c>
      <c r="N96">
        <v>2033</v>
      </c>
      <c r="O96">
        <v>2034</v>
      </c>
      <c r="P96">
        <v>2035</v>
      </c>
      <c r="Q96">
        <v>2036</v>
      </c>
      <c r="R96">
        <v>2037</v>
      </c>
      <c r="S96">
        <v>2038</v>
      </c>
      <c r="T96">
        <v>2039</v>
      </c>
      <c r="U96">
        <v>2040</v>
      </c>
      <c r="V96">
        <v>2041</v>
      </c>
      <c r="W96">
        <v>2042</v>
      </c>
      <c r="X96">
        <v>2043</v>
      </c>
      <c r="Y96">
        <v>2044</v>
      </c>
      <c r="Z96">
        <v>2045</v>
      </c>
      <c r="AA96">
        <v>2046</v>
      </c>
      <c r="AB96">
        <v>2047</v>
      </c>
      <c r="AC96">
        <v>2048</v>
      </c>
      <c r="AD96">
        <v>2049</v>
      </c>
      <c r="AE96">
        <v>2050</v>
      </c>
    </row>
    <row r="97" spans="2:31" x14ac:dyDescent="0.35">
      <c r="B97" t="s">
        <v>134</v>
      </c>
      <c r="C97">
        <v>73394.8</v>
      </c>
      <c r="D97">
        <v>72076.800000000003</v>
      </c>
      <c r="E97">
        <v>65642.8</v>
      </c>
      <c r="F97">
        <v>64669.8</v>
      </c>
      <c r="G97">
        <v>63725.8</v>
      </c>
      <c r="H97">
        <v>63725.8</v>
      </c>
      <c r="I97">
        <v>63725.8</v>
      </c>
      <c r="J97">
        <v>58975.8</v>
      </c>
      <c r="K97">
        <v>50808.800000000003</v>
      </c>
      <c r="L97">
        <v>49408.800000000003</v>
      </c>
      <c r="M97">
        <v>48008.800000000003</v>
      </c>
      <c r="N97">
        <v>46608.800000000003</v>
      </c>
      <c r="O97">
        <v>45208.800000000003</v>
      </c>
      <c r="P97">
        <v>43808.800000000003</v>
      </c>
      <c r="Q97">
        <v>42408.800000000003</v>
      </c>
      <c r="R97">
        <v>41008.800000000003</v>
      </c>
      <c r="S97">
        <v>39608.800000000003</v>
      </c>
      <c r="T97">
        <v>38208.800000000003</v>
      </c>
      <c r="U97">
        <v>36808.800000000003</v>
      </c>
      <c r="V97">
        <v>35408.800000000003</v>
      </c>
      <c r="W97">
        <v>34008.800000000003</v>
      </c>
      <c r="X97">
        <v>32608.799999999999</v>
      </c>
      <c r="Y97">
        <v>31208.799999999999</v>
      </c>
      <c r="Z97">
        <v>29808.799999999999</v>
      </c>
      <c r="AA97">
        <v>28408.799999999999</v>
      </c>
      <c r="AB97">
        <v>27008.799999999999</v>
      </c>
      <c r="AC97">
        <v>27008.799999999999</v>
      </c>
      <c r="AD97">
        <v>27008.799999999999</v>
      </c>
      <c r="AE97">
        <v>27008.799999999999</v>
      </c>
    </row>
    <row r="98" spans="2:31" x14ac:dyDescent="0.35">
      <c r="B98" t="s">
        <v>135</v>
      </c>
      <c r="C98">
        <v>13199.2</v>
      </c>
      <c r="D98">
        <v>12929.2</v>
      </c>
      <c r="E98">
        <v>12929.2</v>
      </c>
      <c r="F98">
        <v>12929.2</v>
      </c>
      <c r="G98">
        <v>12929.2</v>
      </c>
      <c r="H98">
        <v>12929.2</v>
      </c>
      <c r="I98">
        <v>12929.2</v>
      </c>
      <c r="J98">
        <v>12929.2</v>
      </c>
      <c r="K98">
        <v>12047.2</v>
      </c>
      <c r="L98">
        <v>11228.2</v>
      </c>
      <c r="M98">
        <v>10346.200000000001</v>
      </c>
      <c r="N98">
        <v>9926.2099999999991</v>
      </c>
      <c r="O98">
        <v>9926.2099999999991</v>
      </c>
      <c r="P98">
        <v>9926.2099999999991</v>
      </c>
      <c r="Q98">
        <v>9926.2099999999991</v>
      </c>
      <c r="R98">
        <v>9926.2099999999991</v>
      </c>
      <c r="S98">
        <v>9926.2099999999991</v>
      </c>
      <c r="T98">
        <v>9926.2099999999991</v>
      </c>
      <c r="U98">
        <v>9926.2099999999991</v>
      </c>
      <c r="V98">
        <v>3941.21</v>
      </c>
      <c r="W98">
        <v>14.2057</v>
      </c>
      <c r="X98">
        <v>14.2057</v>
      </c>
      <c r="Y98">
        <v>14.2057</v>
      </c>
      <c r="Z98">
        <v>14.2057</v>
      </c>
      <c r="AA98">
        <v>14.2057</v>
      </c>
      <c r="AB98">
        <v>14.2057</v>
      </c>
      <c r="AC98">
        <v>14.2057</v>
      </c>
      <c r="AD98">
        <v>14.2057</v>
      </c>
      <c r="AE98">
        <v>14.2057</v>
      </c>
    </row>
    <row r="99" spans="2:31" x14ac:dyDescent="0.35">
      <c r="B99" t="s">
        <v>136</v>
      </c>
      <c r="C99">
        <v>159187</v>
      </c>
      <c r="D99">
        <v>159187</v>
      </c>
      <c r="E99">
        <v>159187</v>
      </c>
      <c r="F99">
        <v>159057</v>
      </c>
      <c r="G99">
        <v>159057</v>
      </c>
      <c r="H99">
        <v>159057</v>
      </c>
      <c r="I99">
        <v>159057</v>
      </c>
      <c r="J99">
        <v>159057</v>
      </c>
      <c r="K99">
        <v>157949</v>
      </c>
      <c r="L99">
        <v>157297</v>
      </c>
      <c r="M99">
        <v>156645</v>
      </c>
      <c r="N99">
        <v>155993</v>
      </c>
      <c r="O99">
        <v>155341</v>
      </c>
      <c r="P99">
        <v>154689</v>
      </c>
      <c r="Q99">
        <v>154200</v>
      </c>
      <c r="R99">
        <v>153711</v>
      </c>
      <c r="S99">
        <v>153222</v>
      </c>
      <c r="T99">
        <v>152733</v>
      </c>
      <c r="U99">
        <v>152244</v>
      </c>
      <c r="V99">
        <v>151755</v>
      </c>
      <c r="W99">
        <v>150803</v>
      </c>
      <c r="X99">
        <v>149597</v>
      </c>
      <c r="Y99">
        <v>149108</v>
      </c>
      <c r="Z99">
        <v>148619</v>
      </c>
      <c r="AA99">
        <v>148130</v>
      </c>
      <c r="AB99">
        <v>147641</v>
      </c>
      <c r="AC99">
        <v>148130</v>
      </c>
      <c r="AD99">
        <v>150412</v>
      </c>
      <c r="AE99">
        <v>150412</v>
      </c>
    </row>
    <row r="100" spans="2:31" x14ac:dyDescent="0.35">
      <c r="B100" t="s">
        <v>137</v>
      </c>
      <c r="C100">
        <v>103187</v>
      </c>
      <c r="D100">
        <v>102702</v>
      </c>
      <c r="E100">
        <v>102217</v>
      </c>
      <c r="F100">
        <v>101732</v>
      </c>
      <c r="G100">
        <v>101732</v>
      </c>
      <c r="H100">
        <v>101732</v>
      </c>
      <c r="I100">
        <v>101732</v>
      </c>
      <c r="J100">
        <v>101732</v>
      </c>
      <c r="K100">
        <v>101732</v>
      </c>
      <c r="L100">
        <v>101732</v>
      </c>
      <c r="M100">
        <v>101732</v>
      </c>
      <c r="N100">
        <v>101732</v>
      </c>
      <c r="O100">
        <v>101732</v>
      </c>
      <c r="P100">
        <v>101732</v>
      </c>
      <c r="Q100">
        <v>101732</v>
      </c>
      <c r="R100">
        <v>101732</v>
      </c>
      <c r="S100">
        <v>101732</v>
      </c>
      <c r="T100">
        <v>101732</v>
      </c>
      <c r="U100">
        <v>104924</v>
      </c>
      <c r="V100">
        <v>104924</v>
      </c>
      <c r="W100">
        <v>104924</v>
      </c>
      <c r="X100">
        <v>104924</v>
      </c>
      <c r="Y100">
        <v>104924</v>
      </c>
      <c r="Z100">
        <v>105594</v>
      </c>
      <c r="AA100">
        <v>105594</v>
      </c>
      <c r="AB100">
        <v>105594</v>
      </c>
      <c r="AC100">
        <v>105594</v>
      </c>
      <c r="AD100">
        <v>105594</v>
      </c>
      <c r="AE100">
        <v>109252</v>
      </c>
    </row>
    <row r="101" spans="2:31" x14ac:dyDescent="0.35">
      <c r="B101" t="s">
        <v>138</v>
      </c>
      <c r="C101">
        <v>129612</v>
      </c>
      <c r="D101">
        <v>139113</v>
      </c>
      <c r="E101">
        <v>148615</v>
      </c>
      <c r="F101">
        <v>158117</v>
      </c>
      <c r="G101">
        <v>158274</v>
      </c>
      <c r="H101">
        <v>158430</v>
      </c>
      <c r="I101">
        <v>158587</v>
      </c>
      <c r="J101">
        <v>158744</v>
      </c>
      <c r="K101">
        <v>158901</v>
      </c>
      <c r="L101">
        <v>158941</v>
      </c>
      <c r="M101">
        <v>158981</v>
      </c>
      <c r="N101">
        <v>159021</v>
      </c>
      <c r="O101">
        <v>159061</v>
      </c>
      <c r="P101">
        <v>159101</v>
      </c>
      <c r="Q101">
        <v>159141</v>
      </c>
      <c r="R101">
        <v>159181</v>
      </c>
      <c r="S101">
        <v>159221</v>
      </c>
      <c r="T101">
        <v>159261</v>
      </c>
      <c r="U101">
        <v>159301</v>
      </c>
      <c r="V101">
        <v>159341</v>
      </c>
      <c r="W101">
        <v>159381</v>
      </c>
      <c r="X101">
        <v>159421</v>
      </c>
      <c r="Y101">
        <v>159461</v>
      </c>
      <c r="Z101">
        <v>159501</v>
      </c>
      <c r="AA101">
        <v>159541</v>
      </c>
      <c r="AB101">
        <v>159581</v>
      </c>
      <c r="AC101">
        <v>159621</v>
      </c>
      <c r="AD101">
        <v>159661</v>
      </c>
      <c r="AE101">
        <v>159701</v>
      </c>
    </row>
    <row r="102" spans="2:31" x14ac:dyDescent="0.35">
      <c r="B102" t="s">
        <v>139</v>
      </c>
      <c r="C102">
        <v>187355</v>
      </c>
      <c r="D102">
        <v>198491</v>
      </c>
      <c r="E102">
        <v>210287</v>
      </c>
      <c r="F102">
        <v>222779</v>
      </c>
      <c r="G102">
        <v>236015</v>
      </c>
      <c r="H102">
        <v>250043</v>
      </c>
      <c r="I102">
        <v>264899</v>
      </c>
      <c r="J102">
        <v>280643</v>
      </c>
      <c r="K102">
        <v>297317</v>
      </c>
      <c r="L102">
        <v>314981</v>
      </c>
      <c r="M102">
        <v>333695</v>
      </c>
      <c r="N102">
        <v>353519</v>
      </c>
      <c r="O102">
        <v>374519</v>
      </c>
      <c r="P102">
        <v>396767</v>
      </c>
      <c r="Q102">
        <v>420335</v>
      </c>
      <c r="R102">
        <v>445307</v>
      </c>
      <c r="S102">
        <v>468701</v>
      </c>
      <c r="T102">
        <v>468701</v>
      </c>
      <c r="U102">
        <v>477899</v>
      </c>
      <c r="V102">
        <v>477899</v>
      </c>
      <c r="W102">
        <v>500885</v>
      </c>
      <c r="X102">
        <v>508553</v>
      </c>
      <c r="Y102">
        <v>517205</v>
      </c>
      <c r="Z102">
        <v>522869</v>
      </c>
      <c r="AA102">
        <v>526775</v>
      </c>
      <c r="AB102">
        <v>534221</v>
      </c>
      <c r="AC102">
        <v>541571</v>
      </c>
      <c r="AD102">
        <v>545345</v>
      </c>
      <c r="AE102">
        <v>545459</v>
      </c>
    </row>
    <row r="103" spans="2:31" x14ac:dyDescent="0.35">
      <c r="B103" t="s">
        <v>140</v>
      </c>
      <c r="C103">
        <v>67430.8</v>
      </c>
      <c r="D103">
        <v>71436.800000000003</v>
      </c>
      <c r="E103">
        <v>75680.800000000003</v>
      </c>
      <c r="F103">
        <v>80176.800000000003</v>
      </c>
      <c r="G103">
        <v>84940.800000000003</v>
      </c>
      <c r="H103">
        <v>89988.800000000003</v>
      </c>
      <c r="I103">
        <v>95336.8</v>
      </c>
      <c r="J103">
        <v>101001</v>
      </c>
      <c r="K103">
        <v>107001</v>
      </c>
      <c r="L103">
        <v>113357</v>
      </c>
      <c r="M103">
        <v>120091</v>
      </c>
      <c r="N103">
        <v>127223</v>
      </c>
      <c r="O103">
        <v>134515</v>
      </c>
      <c r="P103">
        <v>139699</v>
      </c>
      <c r="Q103">
        <v>141995</v>
      </c>
      <c r="R103">
        <v>142545</v>
      </c>
      <c r="S103">
        <v>142563</v>
      </c>
      <c r="T103">
        <v>142563</v>
      </c>
      <c r="U103">
        <v>142563</v>
      </c>
      <c r="V103">
        <v>142563</v>
      </c>
      <c r="W103">
        <v>142563</v>
      </c>
      <c r="X103">
        <v>142563</v>
      </c>
      <c r="Y103">
        <v>142563</v>
      </c>
      <c r="Z103">
        <v>142563</v>
      </c>
      <c r="AA103">
        <v>142563</v>
      </c>
      <c r="AB103">
        <v>142563</v>
      </c>
      <c r="AC103">
        <v>142563</v>
      </c>
      <c r="AD103">
        <v>142563</v>
      </c>
      <c r="AE103">
        <v>142563</v>
      </c>
    </row>
    <row r="104" spans="2:31" x14ac:dyDescent="0.35">
      <c r="B104" t="s">
        <v>141</v>
      </c>
      <c r="C104">
        <v>2321</v>
      </c>
      <c r="D104">
        <v>2321</v>
      </c>
      <c r="E104">
        <v>2321</v>
      </c>
      <c r="F104">
        <v>2321</v>
      </c>
      <c r="G104">
        <v>2321</v>
      </c>
      <c r="H104">
        <v>2321</v>
      </c>
      <c r="I104">
        <v>2321</v>
      </c>
      <c r="J104">
        <v>2321</v>
      </c>
      <c r="K104">
        <v>2321</v>
      </c>
      <c r="L104">
        <v>2321</v>
      </c>
      <c r="M104">
        <v>2321</v>
      </c>
      <c r="N104">
        <v>2321</v>
      </c>
      <c r="O104">
        <v>2321</v>
      </c>
      <c r="P104">
        <v>2321</v>
      </c>
      <c r="Q104">
        <v>2321</v>
      </c>
      <c r="R104">
        <v>2321</v>
      </c>
      <c r="S104">
        <v>2321</v>
      </c>
      <c r="T104">
        <v>2321</v>
      </c>
      <c r="U104">
        <v>2321</v>
      </c>
      <c r="V104">
        <v>2321</v>
      </c>
      <c r="W104">
        <v>2321</v>
      </c>
      <c r="X104">
        <v>2321</v>
      </c>
      <c r="Y104">
        <v>2321</v>
      </c>
      <c r="Z104">
        <v>2321</v>
      </c>
      <c r="AA104">
        <v>2321</v>
      </c>
      <c r="AB104">
        <v>2321</v>
      </c>
      <c r="AC104">
        <v>2321</v>
      </c>
      <c r="AD104">
        <v>2321</v>
      </c>
      <c r="AE104">
        <v>2321</v>
      </c>
    </row>
    <row r="105" spans="2:31" x14ac:dyDescent="0.35">
      <c r="B105" t="s">
        <v>142</v>
      </c>
      <c r="C105">
        <v>20211</v>
      </c>
      <c r="D105">
        <v>20805</v>
      </c>
      <c r="E105">
        <v>21417</v>
      </c>
      <c r="F105">
        <v>22047</v>
      </c>
      <c r="G105">
        <v>22695</v>
      </c>
      <c r="H105">
        <v>23361</v>
      </c>
      <c r="I105">
        <v>24045</v>
      </c>
      <c r="J105">
        <v>24747</v>
      </c>
      <c r="K105">
        <v>25467</v>
      </c>
      <c r="L105">
        <v>26223</v>
      </c>
      <c r="M105">
        <v>26997</v>
      </c>
      <c r="N105">
        <v>27789</v>
      </c>
      <c r="O105">
        <v>28599</v>
      </c>
      <c r="P105">
        <v>29445</v>
      </c>
      <c r="Q105">
        <v>30309</v>
      </c>
      <c r="R105">
        <v>31209</v>
      </c>
      <c r="S105">
        <v>32127</v>
      </c>
      <c r="T105">
        <v>32199</v>
      </c>
      <c r="U105">
        <v>32469</v>
      </c>
      <c r="V105">
        <v>32469</v>
      </c>
      <c r="W105">
        <v>32469</v>
      </c>
      <c r="X105">
        <v>32469</v>
      </c>
      <c r="Y105">
        <v>32469</v>
      </c>
      <c r="Z105">
        <v>32469</v>
      </c>
      <c r="AA105">
        <v>32469</v>
      </c>
      <c r="AB105">
        <v>32469</v>
      </c>
      <c r="AC105">
        <v>32469</v>
      </c>
      <c r="AD105">
        <v>32469</v>
      </c>
      <c r="AE105">
        <v>32469</v>
      </c>
    </row>
    <row r="106" spans="2:31" x14ac:dyDescent="0.35">
      <c r="B106" t="s">
        <v>143</v>
      </c>
      <c r="C106">
        <v>941</v>
      </c>
      <c r="D106">
        <v>941</v>
      </c>
      <c r="E106">
        <v>941</v>
      </c>
      <c r="F106">
        <v>941</v>
      </c>
      <c r="G106">
        <v>941</v>
      </c>
      <c r="H106">
        <v>941</v>
      </c>
      <c r="I106">
        <v>941</v>
      </c>
      <c r="J106">
        <v>941</v>
      </c>
      <c r="K106">
        <v>941</v>
      </c>
      <c r="L106">
        <v>941</v>
      </c>
      <c r="M106">
        <v>941</v>
      </c>
      <c r="N106">
        <v>941</v>
      </c>
      <c r="O106">
        <v>941</v>
      </c>
      <c r="P106">
        <v>941</v>
      </c>
      <c r="Q106">
        <v>941</v>
      </c>
      <c r="R106">
        <v>941</v>
      </c>
      <c r="S106">
        <v>941</v>
      </c>
      <c r="T106">
        <v>941</v>
      </c>
      <c r="U106">
        <v>941</v>
      </c>
      <c r="V106">
        <v>941</v>
      </c>
      <c r="W106">
        <v>941</v>
      </c>
      <c r="X106">
        <v>941</v>
      </c>
      <c r="Y106">
        <v>941</v>
      </c>
      <c r="Z106">
        <v>941</v>
      </c>
      <c r="AA106">
        <v>941</v>
      </c>
      <c r="AB106">
        <v>941</v>
      </c>
      <c r="AC106">
        <v>941</v>
      </c>
      <c r="AD106">
        <v>941</v>
      </c>
      <c r="AE106">
        <v>941</v>
      </c>
    </row>
    <row r="107" spans="2:31" x14ac:dyDescent="0.35">
      <c r="B107" t="s">
        <v>144</v>
      </c>
      <c r="C107">
        <v>16954</v>
      </c>
      <c r="D107">
        <v>16954</v>
      </c>
      <c r="E107">
        <v>16954</v>
      </c>
      <c r="F107">
        <v>16954</v>
      </c>
      <c r="G107">
        <v>16954</v>
      </c>
      <c r="H107">
        <v>16954</v>
      </c>
      <c r="I107">
        <v>16954</v>
      </c>
      <c r="J107">
        <v>16954</v>
      </c>
      <c r="K107">
        <v>16954</v>
      </c>
      <c r="L107">
        <v>16954</v>
      </c>
      <c r="M107">
        <v>16954</v>
      </c>
      <c r="N107">
        <v>16954</v>
      </c>
      <c r="O107">
        <v>16954</v>
      </c>
      <c r="P107">
        <v>16954</v>
      </c>
      <c r="Q107">
        <v>16954</v>
      </c>
      <c r="R107">
        <v>16954</v>
      </c>
      <c r="S107">
        <v>16954</v>
      </c>
      <c r="T107">
        <v>16954</v>
      </c>
      <c r="U107">
        <v>16954</v>
      </c>
      <c r="V107">
        <v>16954</v>
      </c>
      <c r="W107">
        <v>16954</v>
      </c>
      <c r="X107">
        <v>16954</v>
      </c>
      <c r="Y107">
        <v>16954</v>
      </c>
      <c r="Z107">
        <v>16954</v>
      </c>
      <c r="AA107">
        <v>16954</v>
      </c>
      <c r="AB107">
        <v>16954</v>
      </c>
      <c r="AC107">
        <v>16954</v>
      </c>
      <c r="AD107">
        <v>16954</v>
      </c>
      <c r="AE107">
        <v>16954</v>
      </c>
    </row>
    <row r="108" spans="2:31" x14ac:dyDescent="0.35">
      <c r="B108" t="s">
        <v>145</v>
      </c>
      <c r="C108">
        <v>7430.12</v>
      </c>
      <c r="D108">
        <v>7104.12</v>
      </c>
      <c r="E108">
        <v>7104.12</v>
      </c>
      <c r="F108">
        <v>7104.12</v>
      </c>
      <c r="G108">
        <v>7104.12</v>
      </c>
      <c r="H108">
        <v>6954.12</v>
      </c>
      <c r="I108">
        <v>6954.12</v>
      </c>
      <c r="J108">
        <v>6592.12</v>
      </c>
      <c r="K108">
        <v>5882.12</v>
      </c>
      <c r="L108">
        <v>5632.12</v>
      </c>
      <c r="M108">
        <v>5632.12</v>
      </c>
      <c r="N108">
        <v>5632.12</v>
      </c>
      <c r="O108">
        <v>5632.12</v>
      </c>
      <c r="P108">
        <v>5632.12</v>
      </c>
      <c r="Q108">
        <v>5632.12</v>
      </c>
      <c r="R108">
        <v>5632.12</v>
      </c>
      <c r="S108">
        <v>5632.12</v>
      </c>
      <c r="T108">
        <v>5632.12</v>
      </c>
      <c r="U108">
        <v>5632.12</v>
      </c>
      <c r="V108">
        <v>5182.12</v>
      </c>
      <c r="W108">
        <v>4732.12</v>
      </c>
      <c r="X108">
        <v>4282.12</v>
      </c>
      <c r="Y108">
        <v>3832.12</v>
      </c>
      <c r="Z108">
        <v>3382.12</v>
      </c>
      <c r="AA108">
        <v>2932.12</v>
      </c>
      <c r="AB108">
        <v>2482.12</v>
      </c>
      <c r="AC108">
        <v>2482.12</v>
      </c>
      <c r="AD108">
        <v>2482.12</v>
      </c>
      <c r="AE108">
        <v>2482.12</v>
      </c>
    </row>
    <row r="109" spans="2:31" x14ac:dyDescent="0.35">
      <c r="B109" t="s">
        <v>146</v>
      </c>
      <c r="C109">
        <v>46516.3</v>
      </c>
      <c r="D109">
        <v>45966.3</v>
      </c>
      <c r="E109">
        <v>45150.3</v>
      </c>
      <c r="F109">
        <v>42887.3</v>
      </c>
      <c r="G109">
        <v>42692.3</v>
      </c>
      <c r="H109">
        <v>42692.3</v>
      </c>
      <c r="I109">
        <v>38348.300000000003</v>
      </c>
      <c r="J109">
        <v>36753.300000000003</v>
      </c>
      <c r="K109">
        <v>36567.300000000003</v>
      </c>
      <c r="L109">
        <v>36567.300000000003</v>
      </c>
      <c r="M109">
        <v>36567.300000000003</v>
      </c>
      <c r="N109">
        <v>29746.3</v>
      </c>
      <c r="O109">
        <v>28486.3</v>
      </c>
      <c r="P109">
        <v>26058.3</v>
      </c>
      <c r="Q109">
        <v>25498.3</v>
      </c>
      <c r="R109">
        <v>24658.3</v>
      </c>
      <c r="S109">
        <v>19356.3</v>
      </c>
      <c r="T109">
        <v>19356.3</v>
      </c>
      <c r="U109">
        <v>19356.3</v>
      </c>
      <c r="V109">
        <v>18236.3</v>
      </c>
      <c r="W109">
        <v>17116.3</v>
      </c>
      <c r="X109">
        <v>15996.3</v>
      </c>
      <c r="Y109">
        <v>14596.3</v>
      </c>
      <c r="Z109">
        <v>13196.3</v>
      </c>
      <c r="AA109">
        <v>11796.3</v>
      </c>
      <c r="AB109">
        <v>10396.299999999999</v>
      </c>
      <c r="AC109">
        <v>10396.299999999999</v>
      </c>
      <c r="AD109">
        <v>10396.299999999999</v>
      </c>
      <c r="AE109">
        <v>10396.299999999999</v>
      </c>
    </row>
    <row r="110" spans="2:31" x14ac:dyDescent="0.35">
      <c r="B110" t="s">
        <v>147</v>
      </c>
      <c r="C110">
        <v>16100</v>
      </c>
      <c r="D110">
        <v>18557</v>
      </c>
      <c r="E110">
        <v>21014</v>
      </c>
      <c r="F110">
        <v>24051</v>
      </c>
      <c r="G110">
        <v>26883</v>
      </c>
      <c r="H110">
        <v>30175</v>
      </c>
      <c r="I110">
        <v>33582</v>
      </c>
      <c r="J110">
        <v>37339</v>
      </c>
      <c r="K110">
        <v>41066</v>
      </c>
      <c r="L110">
        <v>42371</v>
      </c>
      <c r="M110">
        <v>43696</v>
      </c>
      <c r="N110">
        <v>44976</v>
      </c>
      <c r="O110">
        <v>45906</v>
      </c>
      <c r="P110">
        <v>46456</v>
      </c>
      <c r="Q110">
        <v>46571</v>
      </c>
      <c r="R110">
        <v>46571</v>
      </c>
      <c r="S110">
        <v>46571</v>
      </c>
      <c r="T110">
        <v>46571</v>
      </c>
      <c r="U110">
        <v>46571</v>
      </c>
      <c r="V110">
        <v>46571</v>
      </c>
      <c r="W110">
        <v>46571</v>
      </c>
      <c r="X110">
        <v>46571</v>
      </c>
      <c r="Y110">
        <v>46571</v>
      </c>
      <c r="Z110">
        <v>46571</v>
      </c>
      <c r="AA110">
        <v>46571</v>
      </c>
      <c r="AB110">
        <v>46571</v>
      </c>
      <c r="AC110">
        <v>46571</v>
      </c>
      <c r="AD110">
        <v>46571</v>
      </c>
      <c r="AE110">
        <v>46571</v>
      </c>
    </row>
    <row r="111" spans="2:31" x14ac:dyDescent="0.35">
      <c r="B111" t="s">
        <v>148</v>
      </c>
      <c r="C111">
        <v>0</v>
      </c>
      <c r="D111">
        <v>2522</v>
      </c>
      <c r="E111">
        <v>5122</v>
      </c>
      <c r="F111">
        <v>7254</v>
      </c>
      <c r="G111">
        <v>7332</v>
      </c>
      <c r="H111">
        <v>7332</v>
      </c>
      <c r="I111">
        <v>7332</v>
      </c>
      <c r="J111">
        <v>7332</v>
      </c>
      <c r="K111">
        <v>7332</v>
      </c>
      <c r="L111">
        <v>7332</v>
      </c>
      <c r="M111">
        <v>7332</v>
      </c>
      <c r="N111">
        <v>7332</v>
      </c>
      <c r="O111">
        <v>7332</v>
      </c>
      <c r="P111">
        <v>7332</v>
      </c>
      <c r="Q111">
        <v>7332</v>
      </c>
      <c r="R111">
        <v>7332</v>
      </c>
      <c r="S111">
        <v>7332</v>
      </c>
      <c r="T111">
        <v>7332</v>
      </c>
      <c r="U111">
        <v>7332</v>
      </c>
      <c r="V111">
        <v>7332</v>
      </c>
      <c r="W111">
        <v>7332</v>
      </c>
      <c r="X111">
        <v>7332</v>
      </c>
      <c r="Y111">
        <v>7332</v>
      </c>
      <c r="Z111">
        <v>7332</v>
      </c>
      <c r="AA111">
        <v>7332</v>
      </c>
      <c r="AB111">
        <v>7332</v>
      </c>
      <c r="AC111">
        <v>7332</v>
      </c>
      <c r="AD111">
        <v>7332</v>
      </c>
      <c r="AE111">
        <v>7332</v>
      </c>
    </row>
    <row r="112" spans="2:31" x14ac:dyDescent="0.35">
      <c r="B112" t="s">
        <v>149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2:31" x14ac:dyDescent="0.35">
      <c r="B113" t="s">
        <v>150</v>
      </c>
      <c r="C113">
        <v>5254</v>
      </c>
      <c r="D113">
        <v>5254</v>
      </c>
      <c r="E113">
        <v>5254</v>
      </c>
      <c r="F113">
        <v>5254</v>
      </c>
      <c r="G113">
        <v>5254</v>
      </c>
      <c r="H113">
        <v>5254</v>
      </c>
      <c r="I113">
        <v>5254</v>
      </c>
      <c r="J113">
        <v>5254</v>
      </c>
      <c r="K113">
        <v>5254</v>
      </c>
      <c r="L113">
        <v>5254</v>
      </c>
      <c r="M113">
        <v>5254</v>
      </c>
      <c r="N113">
        <v>5254</v>
      </c>
      <c r="O113">
        <v>5254</v>
      </c>
      <c r="P113">
        <v>5254</v>
      </c>
      <c r="Q113">
        <v>5254</v>
      </c>
      <c r="R113">
        <v>5254</v>
      </c>
      <c r="S113">
        <v>5254</v>
      </c>
      <c r="T113">
        <v>5254</v>
      </c>
      <c r="U113">
        <v>5254</v>
      </c>
      <c r="V113">
        <v>5254</v>
      </c>
      <c r="W113">
        <v>5254</v>
      </c>
      <c r="X113">
        <v>5254</v>
      </c>
      <c r="Y113">
        <v>5254</v>
      </c>
      <c r="Z113">
        <v>5254</v>
      </c>
      <c r="AA113">
        <v>5254</v>
      </c>
      <c r="AB113">
        <v>5254</v>
      </c>
      <c r="AC113">
        <v>5254</v>
      </c>
      <c r="AD113">
        <v>5254</v>
      </c>
      <c r="AE113">
        <v>5254</v>
      </c>
    </row>
    <row r="114" spans="2:31" x14ac:dyDescent="0.35">
      <c r="B114" t="s">
        <v>151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2:31" x14ac:dyDescent="0.35">
      <c r="B115" t="s">
        <v>152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2:31" x14ac:dyDescent="0.35">
      <c r="B116" t="s">
        <v>153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2:31" x14ac:dyDescent="0.35">
      <c r="B117" t="s">
        <v>154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2:31" x14ac:dyDescent="0.35">
      <c r="B118" t="s">
        <v>155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2:31" x14ac:dyDescent="0.35">
      <c r="B119" t="s">
        <v>156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2:31" x14ac:dyDescent="0.35">
      <c r="B120" t="s">
        <v>157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</sheetData>
  <conditionalFormatting sqref="C53:AE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BE81-D9A4-4CC6-9121-1D53E3C5CEAB}">
  <dimension ref="B2:AE7"/>
  <sheetViews>
    <sheetView tabSelected="1" workbookViewId="0">
      <selection activeCell="O11" sqref="O11"/>
    </sheetView>
  </sheetViews>
  <sheetFormatPr defaultRowHeight="14.5" x14ac:dyDescent="0.35"/>
  <sheetData>
    <row r="2" spans="2:31" x14ac:dyDescent="0.35">
      <c r="B2" t="s">
        <v>40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2:31" x14ac:dyDescent="0.35">
      <c r="B3" t="s">
        <v>131</v>
      </c>
      <c r="C3" s="23">
        <v>643472000000000</v>
      </c>
      <c r="D3" s="23">
        <v>627452000000000</v>
      </c>
      <c r="E3" s="23">
        <v>539342000000000</v>
      </c>
      <c r="F3" s="23">
        <v>510968000000000</v>
      </c>
      <c r="G3" s="23">
        <v>484035000000000</v>
      </c>
      <c r="H3" s="23">
        <v>410027000000000</v>
      </c>
      <c r="I3" s="23">
        <v>338221000000000</v>
      </c>
      <c r="J3" s="23">
        <v>282933000000000</v>
      </c>
      <c r="K3" s="23">
        <v>228554000000000</v>
      </c>
      <c r="L3" s="23">
        <v>212112000000000</v>
      </c>
      <c r="M3" s="23">
        <v>193255000000000</v>
      </c>
      <c r="N3" s="23">
        <v>151152000000000</v>
      </c>
      <c r="O3" s="23">
        <v>104767000000000</v>
      </c>
      <c r="P3" s="23">
        <v>53215300000000</v>
      </c>
      <c r="Q3" s="23">
        <v>33471200000000</v>
      </c>
      <c r="R3" s="23">
        <v>-7658050000000</v>
      </c>
      <c r="S3" s="23">
        <v>-31937900000000</v>
      </c>
      <c r="T3" s="23">
        <v>-11961800000000</v>
      </c>
      <c r="U3" s="23">
        <v>-69076300000000</v>
      </c>
      <c r="V3" s="23">
        <v>-70188300000000</v>
      </c>
      <c r="W3" s="23">
        <v>-128024000000000</v>
      </c>
      <c r="X3" s="23">
        <v>-114224000000000</v>
      </c>
      <c r="Y3" s="23">
        <v>-125064000000000</v>
      </c>
      <c r="Z3" s="23">
        <v>-114307000000000</v>
      </c>
      <c r="AA3" s="23">
        <v>-128692000000000</v>
      </c>
      <c r="AB3" s="23">
        <v>-121052000000000</v>
      </c>
      <c r="AC3" s="23">
        <v>-129591000000000</v>
      </c>
      <c r="AD3" s="23">
        <v>-125637000000000</v>
      </c>
      <c r="AE3" s="23">
        <v>-123828000000000</v>
      </c>
    </row>
    <row r="5" spans="2:31" x14ac:dyDescent="0.35">
      <c r="B5" t="s">
        <v>40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2:31" x14ac:dyDescent="0.35">
      <c r="B6" t="s">
        <v>131</v>
      </c>
      <c r="C6" s="23">
        <v>643472000000000</v>
      </c>
      <c r="D6" s="23">
        <v>611359000000000</v>
      </c>
      <c r="E6" s="23">
        <v>530202000000000</v>
      </c>
      <c r="F6" s="23">
        <v>509337000000000</v>
      </c>
      <c r="G6" s="23">
        <v>483018000000000</v>
      </c>
      <c r="H6" s="23">
        <v>410462000000000</v>
      </c>
      <c r="I6" s="23">
        <v>339517000000000</v>
      </c>
      <c r="J6" s="23">
        <v>282839000000000</v>
      </c>
      <c r="K6" s="23">
        <v>229418000000000</v>
      </c>
      <c r="L6" s="23">
        <v>214769000000000</v>
      </c>
      <c r="M6" s="23">
        <v>201309000000000</v>
      </c>
      <c r="N6" s="23">
        <v>190349000000000</v>
      </c>
      <c r="O6" s="23">
        <v>151188000000000</v>
      </c>
      <c r="P6" s="23">
        <v>95195500000000</v>
      </c>
      <c r="Q6" s="23">
        <v>58035500000000</v>
      </c>
      <c r="R6" s="23">
        <v>29150500000000</v>
      </c>
      <c r="S6" s="23">
        <v>-8062880000000</v>
      </c>
      <c r="T6" s="23">
        <v>-30237200000000</v>
      </c>
      <c r="U6" s="23">
        <v>-43930700000000</v>
      </c>
      <c r="V6" s="23">
        <v>-32549800000000</v>
      </c>
      <c r="W6" s="23">
        <v>-82835600000000</v>
      </c>
      <c r="X6" s="23">
        <v>-76993200000000</v>
      </c>
      <c r="Y6" s="23">
        <v>-124464000000000</v>
      </c>
      <c r="Z6" s="23">
        <v>-126371000000000</v>
      </c>
      <c r="AA6" s="23">
        <v>-126903000000000</v>
      </c>
      <c r="AB6" s="23">
        <v>-138669000000000</v>
      </c>
      <c r="AC6" s="23">
        <v>-128400000000000</v>
      </c>
      <c r="AD6" s="23">
        <v>-145407000000000</v>
      </c>
      <c r="AE6" s="23">
        <v>-143724000000000</v>
      </c>
    </row>
    <row r="7" spans="2:31" x14ac:dyDescent="0.35">
      <c r="C7" s="7">
        <f t="shared" ref="C7:P7" si="0">(C3-C6)/10^12</f>
        <v>0</v>
      </c>
      <c r="D7" s="7">
        <f t="shared" si="0"/>
        <v>16.093</v>
      </c>
      <c r="E7" s="7">
        <f t="shared" si="0"/>
        <v>9.14</v>
      </c>
      <c r="F7" s="7">
        <f t="shared" si="0"/>
        <v>1.631</v>
      </c>
      <c r="G7" s="7">
        <f t="shared" si="0"/>
        <v>1.0169999999999999</v>
      </c>
      <c r="H7" s="7">
        <f t="shared" si="0"/>
        <v>-0.435</v>
      </c>
      <c r="I7" s="7">
        <f t="shared" si="0"/>
        <v>-1.296</v>
      </c>
      <c r="J7" s="7">
        <f t="shared" si="0"/>
        <v>9.4E-2</v>
      </c>
      <c r="K7" s="7">
        <f t="shared" si="0"/>
        <v>-0.86399999999999999</v>
      </c>
      <c r="L7" s="7">
        <f t="shared" si="0"/>
        <v>-2.657</v>
      </c>
      <c r="M7" s="7">
        <f t="shared" si="0"/>
        <v>-8.0540000000000003</v>
      </c>
      <c r="N7" s="7">
        <f t="shared" si="0"/>
        <v>-39.197000000000003</v>
      </c>
      <c r="O7" s="7">
        <f t="shared" si="0"/>
        <v>-46.420999999999999</v>
      </c>
      <c r="P7" s="7">
        <f t="shared" si="0"/>
        <v>-41.980200000000004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CACF-810B-43AB-80AC-A2988B3699A2}">
  <dimension ref="A1:AF30"/>
  <sheetViews>
    <sheetView workbookViewId="0">
      <selection activeCell="K17" sqref="K17"/>
    </sheetView>
  </sheetViews>
  <sheetFormatPr defaultRowHeight="14.5" x14ac:dyDescent="0.35"/>
  <sheetData>
    <row r="1" spans="1:32" x14ac:dyDescent="0.35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3192</v>
      </c>
      <c r="W5">
        <v>0</v>
      </c>
      <c r="X5">
        <v>0</v>
      </c>
      <c r="Y5">
        <v>0</v>
      </c>
      <c r="Z5">
        <v>0</v>
      </c>
      <c r="AA5">
        <v>670</v>
      </c>
      <c r="AB5">
        <v>0</v>
      </c>
      <c r="AC5">
        <v>0</v>
      </c>
      <c r="AD5">
        <v>0</v>
      </c>
      <c r="AE5">
        <v>0</v>
      </c>
      <c r="AF5">
        <v>3658</v>
      </c>
    </row>
    <row r="6" spans="1:32" x14ac:dyDescent="0.35">
      <c r="A6" t="s">
        <v>10</v>
      </c>
      <c r="B6">
        <v>0</v>
      </c>
      <c r="C6">
        <v>0</v>
      </c>
      <c r="D6">
        <v>2653</v>
      </c>
      <c r="E6">
        <v>9501.7099999999991</v>
      </c>
      <c r="F6">
        <v>9501.7099999999991</v>
      </c>
      <c r="G6">
        <v>9501.7099999999991</v>
      </c>
      <c r="H6">
        <v>156.76</v>
      </c>
      <c r="I6">
        <v>156.76</v>
      </c>
      <c r="J6">
        <v>156.76</v>
      </c>
      <c r="K6">
        <v>156.76</v>
      </c>
      <c r="L6">
        <v>156.76</v>
      </c>
      <c r="M6">
        <v>40</v>
      </c>
      <c r="N6">
        <v>40</v>
      </c>
      <c r="O6">
        <v>40</v>
      </c>
      <c r="P6">
        <v>40</v>
      </c>
      <c r="Q6">
        <v>40</v>
      </c>
      <c r="R6">
        <v>40</v>
      </c>
      <c r="S6">
        <v>40</v>
      </c>
      <c r="T6">
        <v>40</v>
      </c>
      <c r="U6">
        <v>40</v>
      </c>
      <c r="V6">
        <v>40</v>
      </c>
      <c r="W6">
        <v>40</v>
      </c>
      <c r="X6">
        <v>40</v>
      </c>
      <c r="Y6">
        <v>40</v>
      </c>
      <c r="Z6">
        <v>40</v>
      </c>
      <c r="AA6">
        <v>40</v>
      </c>
      <c r="AB6">
        <v>40</v>
      </c>
      <c r="AC6">
        <v>40</v>
      </c>
      <c r="AD6">
        <v>40</v>
      </c>
      <c r="AE6">
        <v>40</v>
      </c>
      <c r="AF6">
        <v>40</v>
      </c>
    </row>
    <row r="7" spans="1:32" x14ac:dyDescent="0.35">
      <c r="A7" t="s">
        <v>11</v>
      </c>
      <c r="B7">
        <v>7464</v>
      </c>
      <c r="C7">
        <v>10643</v>
      </c>
      <c r="D7">
        <v>14122</v>
      </c>
      <c r="E7">
        <v>7464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23</v>
      </c>
      <c r="B8">
        <v>6220.98</v>
      </c>
      <c r="C8">
        <v>8749.56</v>
      </c>
      <c r="D8">
        <v>12230.48</v>
      </c>
      <c r="E8">
        <v>10011.8825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t="s">
        <v>16</v>
      </c>
      <c r="B15">
        <v>2457</v>
      </c>
      <c r="C15">
        <v>595</v>
      </c>
      <c r="D15">
        <v>963</v>
      </c>
      <c r="E15">
        <v>2457</v>
      </c>
      <c r="F15">
        <v>2457</v>
      </c>
      <c r="G15">
        <v>2457</v>
      </c>
      <c r="H15">
        <v>2457</v>
      </c>
      <c r="I15">
        <v>2457</v>
      </c>
      <c r="J15">
        <v>2457</v>
      </c>
      <c r="K15">
        <v>2457</v>
      </c>
      <c r="L15">
        <v>2457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t="s">
        <v>18</v>
      </c>
      <c r="B18">
        <v>512</v>
      </c>
      <c r="C18">
        <v>512</v>
      </c>
      <c r="D18">
        <v>908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8" spans="1:32" x14ac:dyDescent="0.35">
      <c r="A28" t="s">
        <v>24</v>
      </c>
    </row>
    <row r="29" spans="1:32" x14ac:dyDescent="0.35">
      <c r="A29" t="s">
        <v>35</v>
      </c>
    </row>
    <row r="30" spans="1:32" x14ac:dyDescent="0.35">
      <c r="A30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1AE8-B83A-4EC2-8207-3B7853DEEDFC}">
  <sheetPr>
    <tabColor theme="0"/>
  </sheetPr>
  <dimension ref="A1:AF31"/>
  <sheetViews>
    <sheetView zoomScale="70" zoomScaleNormal="70" workbookViewId="0">
      <selection activeCell="F6" sqref="F6"/>
    </sheetView>
  </sheetViews>
  <sheetFormatPr defaultColWidth="11.453125" defaultRowHeight="14.5" x14ac:dyDescent="0.35"/>
  <cols>
    <col min="1" max="1" width="36.453125" bestFit="1" customWidth="1"/>
  </cols>
  <sheetData>
    <row r="1" spans="1:32" x14ac:dyDescent="0.35">
      <c r="A1" s="1" t="s">
        <v>19</v>
      </c>
      <c r="B1">
        <v>2020</v>
      </c>
      <c r="C1">
        <v>2021</v>
      </c>
      <c r="D1" s="5">
        <v>2022</v>
      </c>
      <c r="E1" s="5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s="1" t="s">
        <v>9</v>
      </c>
      <c r="B2">
        <f>BPMCCS!B2</f>
        <v>0</v>
      </c>
      <c r="C2">
        <f>BPMCCS!C2</f>
        <v>0</v>
      </c>
      <c r="D2">
        <f>BPMCCS!D2</f>
        <v>0</v>
      </c>
      <c r="E2">
        <f>BPMCCS!E2</f>
        <v>0</v>
      </c>
      <c r="F2">
        <f>BPMCCS!F2</f>
        <v>0</v>
      </c>
      <c r="G2">
        <f>BPMCCS!G2</f>
        <v>0</v>
      </c>
      <c r="H2">
        <f>BPMCCS!H2</f>
        <v>0</v>
      </c>
      <c r="I2">
        <f>BPMCCS!I2</f>
        <v>0</v>
      </c>
      <c r="J2">
        <f>BPMCCS!J2</f>
        <v>0</v>
      </c>
      <c r="K2">
        <f>BPMCCS!K2</f>
        <v>0</v>
      </c>
      <c r="L2">
        <f>BPMCCS!L2</f>
        <v>0</v>
      </c>
      <c r="M2">
        <f>BPMCCS!M2</f>
        <v>0</v>
      </c>
      <c r="N2">
        <f>BPMCCS!N2</f>
        <v>0</v>
      </c>
      <c r="O2">
        <f>BPMCCS!O2</f>
        <v>0</v>
      </c>
      <c r="P2">
        <f>BPMCCS!P2</f>
        <v>0</v>
      </c>
      <c r="Q2">
        <f>BPMCCS!Q2</f>
        <v>0</v>
      </c>
      <c r="R2">
        <f>BPMCCS!R2</f>
        <v>0</v>
      </c>
      <c r="S2">
        <f>BPMCCS!S2</f>
        <v>0</v>
      </c>
      <c r="T2">
        <f>BPMCCS!T2</f>
        <v>0</v>
      </c>
      <c r="U2">
        <f>BPMCCS!U2</f>
        <v>0</v>
      </c>
      <c r="V2">
        <f>BPMCCS!V2</f>
        <v>0</v>
      </c>
      <c r="W2">
        <f>BPMCCS!W2</f>
        <v>0</v>
      </c>
      <c r="X2">
        <f>BPMCCS!X2</f>
        <v>0</v>
      </c>
      <c r="Y2">
        <f>BPMCCS!Y2</f>
        <v>0</v>
      </c>
      <c r="Z2">
        <f>BPMCCS!Z2</f>
        <v>0</v>
      </c>
      <c r="AA2">
        <f>BPMCCS!AA2</f>
        <v>0</v>
      </c>
      <c r="AB2">
        <f>BPMCCS!AB2</f>
        <v>0</v>
      </c>
      <c r="AC2">
        <f>BPMCCS!AC2</f>
        <v>0</v>
      </c>
      <c r="AD2">
        <f>BPMCCS!AD2</f>
        <v>0</v>
      </c>
      <c r="AE2">
        <f>BPMCCS!AE2</f>
        <v>0</v>
      </c>
      <c r="AF2">
        <f>BPMCCS!AF2</f>
        <v>0</v>
      </c>
    </row>
    <row r="3" spans="1:32" x14ac:dyDescent="0.35">
      <c r="A3" s="3" t="s">
        <v>22</v>
      </c>
      <c r="B3">
        <f>BPMCCS!B3</f>
        <v>0</v>
      </c>
      <c r="C3">
        <f>BPMCCS!C3</f>
        <v>0</v>
      </c>
      <c r="D3">
        <f>BPMCCS!D3</f>
        <v>0</v>
      </c>
      <c r="E3">
        <f>BPMCCS!E3</f>
        <v>0</v>
      </c>
      <c r="F3">
        <f>BPMCCS!F3</f>
        <v>0</v>
      </c>
      <c r="G3">
        <f>BPMCCS!G3</f>
        <v>0</v>
      </c>
      <c r="H3">
        <f>BPMCCS!H3</f>
        <v>0</v>
      </c>
      <c r="I3">
        <f>BPMCCS!I3</f>
        <v>0</v>
      </c>
      <c r="J3">
        <f>BPMCCS!J3</f>
        <v>0</v>
      </c>
      <c r="K3">
        <f>BPMCCS!K3</f>
        <v>0</v>
      </c>
      <c r="L3">
        <f>BPMCCS!L3</f>
        <v>0</v>
      </c>
      <c r="M3">
        <f>BPMCCS!M3</f>
        <v>0</v>
      </c>
      <c r="N3">
        <f>BPMCCS!N3</f>
        <v>0</v>
      </c>
      <c r="O3">
        <f>BPMCCS!O3</f>
        <v>0</v>
      </c>
      <c r="P3">
        <f>BPMCCS!P3</f>
        <v>0</v>
      </c>
      <c r="Q3">
        <f>BPMCCS!Q3</f>
        <v>0</v>
      </c>
      <c r="R3">
        <f>BPMCCS!R3</f>
        <v>0</v>
      </c>
      <c r="S3">
        <f>BPMCCS!S3</f>
        <v>0</v>
      </c>
      <c r="T3">
        <f>BPMCCS!T3</f>
        <v>0</v>
      </c>
      <c r="U3">
        <f>BPMCCS!U3</f>
        <v>0</v>
      </c>
      <c r="V3">
        <f>BPMCCS!V3</f>
        <v>0</v>
      </c>
      <c r="W3">
        <f>BPMCCS!W3</f>
        <v>0</v>
      </c>
      <c r="X3">
        <f>BPMCCS!X3</f>
        <v>0</v>
      </c>
      <c r="Y3">
        <f>BPMCCS!Y3</f>
        <v>0</v>
      </c>
      <c r="Z3">
        <f>BPMCCS!Z3</f>
        <v>0</v>
      </c>
      <c r="AA3">
        <f>BPMCCS!AA3</f>
        <v>0</v>
      </c>
      <c r="AB3">
        <f>BPMCCS!AB3</f>
        <v>0</v>
      </c>
      <c r="AC3">
        <f>BPMCCS!AC3</f>
        <v>0</v>
      </c>
      <c r="AD3">
        <f>BPMCCS!AD3</f>
        <v>0</v>
      </c>
      <c r="AE3">
        <f>BPMCCS!AE3</f>
        <v>0</v>
      </c>
      <c r="AF3">
        <f>BPMCCS!AF3</f>
        <v>0</v>
      </c>
    </row>
    <row r="4" spans="1:32" x14ac:dyDescent="0.35">
      <c r="A4" s="4" t="s">
        <v>25</v>
      </c>
      <c r="B4">
        <f>BPMCCS!B4</f>
        <v>0</v>
      </c>
      <c r="C4">
        <f>BPMCCS!C4</f>
        <v>0</v>
      </c>
      <c r="D4">
        <f>BPMCCS!D4</f>
        <v>0</v>
      </c>
      <c r="E4">
        <f>BPMCCS!E4</f>
        <v>0</v>
      </c>
      <c r="F4">
        <f>BPMCCS!F4</f>
        <v>0</v>
      </c>
      <c r="G4">
        <f>BPMCCS!G4</f>
        <v>0</v>
      </c>
      <c r="H4">
        <f>BPMCCS!H4</f>
        <v>0</v>
      </c>
      <c r="I4">
        <f>BPMCCS!I4</f>
        <v>0</v>
      </c>
      <c r="J4">
        <f>BPMCCS!J4</f>
        <v>0</v>
      </c>
      <c r="K4">
        <f>BPMCCS!K4</f>
        <v>0</v>
      </c>
      <c r="L4">
        <f>BPMCCS!L4</f>
        <v>0</v>
      </c>
      <c r="M4">
        <f>BPMCCS!M4</f>
        <v>0</v>
      </c>
      <c r="N4">
        <f>BPMCCS!N4</f>
        <v>0</v>
      </c>
      <c r="O4">
        <f>BPMCCS!O4</f>
        <v>0</v>
      </c>
      <c r="P4">
        <f>BPMCCS!P4</f>
        <v>0</v>
      </c>
      <c r="Q4">
        <f>BPMCCS!Q4</f>
        <v>0</v>
      </c>
      <c r="R4">
        <f>BPMCCS!R4</f>
        <v>0</v>
      </c>
      <c r="S4">
        <f>BPMCCS!S4</f>
        <v>0</v>
      </c>
      <c r="T4">
        <f>BPMCCS!T4</f>
        <v>0</v>
      </c>
      <c r="U4">
        <f>BPMCCS!U4</f>
        <v>0</v>
      </c>
      <c r="V4">
        <f>BPMCCS!V4</f>
        <v>0</v>
      </c>
      <c r="W4">
        <f>BPMCCS!W4</f>
        <v>0</v>
      </c>
      <c r="X4">
        <f>BPMCCS!X4</f>
        <v>0</v>
      </c>
      <c r="Y4">
        <f>BPMCCS!Y4</f>
        <v>0</v>
      </c>
      <c r="Z4">
        <f>BPMCCS!Z4</f>
        <v>0</v>
      </c>
      <c r="AA4">
        <f>BPMCCS!AA4</f>
        <v>0</v>
      </c>
      <c r="AB4">
        <f>BPMCCS!AB4</f>
        <v>0</v>
      </c>
      <c r="AC4">
        <f>BPMCCS!AC4</f>
        <v>0</v>
      </c>
      <c r="AD4">
        <f>BPMCCS!AD4</f>
        <v>0</v>
      </c>
      <c r="AE4">
        <f>BPMCCS!AE4</f>
        <v>0</v>
      </c>
      <c r="AF4">
        <f>BPMCCS!AF4</f>
        <v>0</v>
      </c>
    </row>
    <row r="5" spans="1:32" x14ac:dyDescent="0.35">
      <c r="A5" s="1" t="s">
        <v>20</v>
      </c>
      <c r="B5">
        <f>BPMCCS!B5</f>
        <v>0</v>
      </c>
      <c r="C5">
        <f>BPMCCS!C5</f>
        <v>0</v>
      </c>
      <c r="D5">
        <f>BPMCCS!D5</f>
        <v>0</v>
      </c>
      <c r="E5">
        <f>BPMCCS!E5</f>
        <v>0</v>
      </c>
      <c r="F5">
        <f>BPMCCS!F5</f>
        <v>0</v>
      </c>
      <c r="G5">
        <f>BPMCCS!G5</f>
        <v>0</v>
      </c>
      <c r="H5">
        <f>BPMCCS!H5</f>
        <v>0</v>
      </c>
      <c r="I5">
        <f>BPMCCS!I5</f>
        <v>0</v>
      </c>
      <c r="J5">
        <f>BPMCCS!J5</f>
        <v>0</v>
      </c>
      <c r="K5">
        <f>BPMCCS!K5</f>
        <v>0</v>
      </c>
      <c r="L5">
        <f>BPMCCS!L5</f>
        <v>0</v>
      </c>
      <c r="M5">
        <f>BPMCCS!M5</f>
        <v>0</v>
      </c>
      <c r="N5">
        <f>BPMCCS!N5</f>
        <v>0</v>
      </c>
      <c r="O5">
        <f>BPMCCS!O5</f>
        <v>0</v>
      </c>
      <c r="P5">
        <f>BPMCCS!P5</f>
        <v>0</v>
      </c>
      <c r="Q5">
        <f>BPMCCS!Q5</f>
        <v>0</v>
      </c>
      <c r="R5">
        <f>BPMCCS!R5</f>
        <v>0</v>
      </c>
      <c r="S5">
        <f>BPMCCS!S5</f>
        <v>0</v>
      </c>
      <c r="T5">
        <f>BPMCCS!T5</f>
        <v>0</v>
      </c>
      <c r="U5">
        <f>BPMCCS!U5</f>
        <v>0</v>
      </c>
      <c r="V5">
        <f>BPMCCS!V5</f>
        <v>3192</v>
      </c>
      <c r="W5">
        <f>BPMCCS!W5</f>
        <v>0</v>
      </c>
      <c r="X5">
        <f>BPMCCS!X5</f>
        <v>0</v>
      </c>
      <c r="Y5">
        <f>BPMCCS!Y5</f>
        <v>0</v>
      </c>
      <c r="Z5">
        <f>BPMCCS!Z5</f>
        <v>0</v>
      </c>
      <c r="AA5">
        <f>BPMCCS!AA5</f>
        <v>670</v>
      </c>
      <c r="AB5">
        <f>BPMCCS!AB5</f>
        <v>0</v>
      </c>
      <c r="AC5">
        <f>BPMCCS!AC5</f>
        <v>0</v>
      </c>
      <c r="AD5">
        <f>BPMCCS!AD5</f>
        <v>0</v>
      </c>
      <c r="AE5">
        <f>BPMCCS!AE5</f>
        <v>0</v>
      </c>
      <c r="AF5">
        <f>BPMCCS!AF5</f>
        <v>3658</v>
      </c>
    </row>
    <row r="6" spans="1:32" x14ac:dyDescent="0.35">
      <c r="A6" s="2" t="s">
        <v>10</v>
      </c>
      <c r="B6">
        <f>BPMCCS!B6</f>
        <v>0</v>
      </c>
      <c r="C6">
        <f>BPMCCS!C6</f>
        <v>0</v>
      </c>
      <c r="D6">
        <f>BPMCCS!D6</f>
        <v>2653</v>
      </c>
      <c r="E6">
        <f>BPMCCS!E6</f>
        <v>9501.7099999999991</v>
      </c>
      <c r="F6">
        <f>BPMCCS!F6</f>
        <v>9501.7099999999991</v>
      </c>
      <c r="G6">
        <f>BPMCCS!G6</f>
        <v>9501.7099999999991</v>
      </c>
      <c r="H6">
        <f>BPMCCS!H6</f>
        <v>156.76</v>
      </c>
      <c r="I6">
        <f>BPMCCS!I6</f>
        <v>156.76</v>
      </c>
      <c r="J6">
        <f>BPMCCS!J6</f>
        <v>156.76</v>
      </c>
      <c r="K6">
        <f>BPMCCS!K6</f>
        <v>156.76</v>
      </c>
      <c r="L6">
        <f>BPMCCS!L6</f>
        <v>156.76</v>
      </c>
      <c r="M6">
        <f>BPMCCS!M6</f>
        <v>40</v>
      </c>
      <c r="N6">
        <f>BPMCCS!N6</f>
        <v>40</v>
      </c>
      <c r="O6">
        <f>BPMCCS!O6</f>
        <v>40</v>
      </c>
      <c r="P6">
        <f>BPMCCS!P6</f>
        <v>40</v>
      </c>
      <c r="Q6">
        <f>BPMCCS!Q6</f>
        <v>40</v>
      </c>
      <c r="R6">
        <f>BPMCCS!R6</f>
        <v>40</v>
      </c>
      <c r="S6">
        <f>BPMCCS!S6</f>
        <v>40</v>
      </c>
      <c r="T6">
        <f>BPMCCS!T6</f>
        <v>40</v>
      </c>
      <c r="U6">
        <f>BPMCCS!U6</f>
        <v>40</v>
      </c>
      <c r="V6">
        <f>BPMCCS!V6</f>
        <v>40</v>
      </c>
      <c r="W6">
        <f>BPMCCS!W6</f>
        <v>40</v>
      </c>
      <c r="X6">
        <f>BPMCCS!X6</f>
        <v>40</v>
      </c>
      <c r="Y6">
        <f>BPMCCS!Y6</f>
        <v>40</v>
      </c>
      <c r="Z6">
        <f>BPMCCS!Z6</f>
        <v>40</v>
      </c>
      <c r="AA6">
        <f>BPMCCS!AA6</f>
        <v>40</v>
      </c>
      <c r="AB6">
        <f>BPMCCS!AB6</f>
        <v>40</v>
      </c>
      <c r="AC6">
        <f>BPMCCS!AC6</f>
        <v>40</v>
      </c>
      <c r="AD6">
        <f>BPMCCS!AD6</f>
        <v>40</v>
      </c>
      <c r="AE6">
        <f>BPMCCS!AE6</f>
        <v>40</v>
      </c>
      <c r="AF6">
        <f>BPMCCS!AF6</f>
        <v>40</v>
      </c>
    </row>
    <row r="7" spans="1:32" x14ac:dyDescent="0.35">
      <c r="A7" s="2" t="s">
        <v>11</v>
      </c>
      <c r="B7">
        <f>BPMCCS!B7</f>
        <v>7464</v>
      </c>
      <c r="C7">
        <f>BPMCCS!C7</f>
        <v>10643</v>
      </c>
      <c r="D7">
        <f>BPMCCS!D7</f>
        <v>14122</v>
      </c>
      <c r="E7">
        <f>BPMCCS!E7</f>
        <v>7464</v>
      </c>
      <c r="F7" s="18">
        <f>'Hydrogen Calculations'!D34</f>
        <v>0</v>
      </c>
      <c r="G7" s="18">
        <f>'Hydrogen Calculations'!E34</f>
        <v>0</v>
      </c>
      <c r="H7" s="18">
        <f>'Hydrogen Calculations'!F34</f>
        <v>500</v>
      </c>
      <c r="I7" s="18">
        <f>'Hydrogen Calculations'!G34</f>
        <v>800</v>
      </c>
      <c r="J7" s="18">
        <f>'Hydrogen Calculations'!H34</f>
        <v>1500</v>
      </c>
      <c r="K7" s="18">
        <f>'Hydrogen Calculations'!I34</f>
        <v>1000</v>
      </c>
      <c r="L7" s="18">
        <f>'Hydrogen Calculations'!J34</f>
        <v>2500</v>
      </c>
      <c r="M7" s="18">
        <f>'Hydrogen Calculations'!K34</f>
        <v>2398.6207022857816</v>
      </c>
      <c r="N7" s="18">
        <f>'Hydrogen Calculations'!L34</f>
        <v>3103.5811212460735</v>
      </c>
      <c r="O7" s="18">
        <f>'Hydrogen Calculations'!M34</f>
        <v>0</v>
      </c>
      <c r="P7" s="18">
        <f>'Hydrogen Calculations'!N34</f>
        <v>0</v>
      </c>
      <c r="Q7" s="18">
        <f>'Hydrogen Calculations'!O34</f>
        <v>0</v>
      </c>
      <c r="R7" s="18">
        <f>'Hydrogen Calculations'!P34</f>
        <v>0</v>
      </c>
      <c r="S7" s="18">
        <f>'Hydrogen Calculations'!Q34</f>
        <v>0</v>
      </c>
      <c r="T7" s="18">
        <f>'Hydrogen Calculations'!R34</f>
        <v>0</v>
      </c>
      <c r="U7" s="18">
        <f>'Hydrogen Calculations'!S34</f>
        <v>0</v>
      </c>
      <c r="V7" s="18">
        <f>'Hydrogen Calculations'!T34</f>
        <v>0</v>
      </c>
      <c r="W7" s="18">
        <f>'Hydrogen Calculations'!U34</f>
        <v>0</v>
      </c>
      <c r="X7" s="18">
        <f>'Hydrogen Calculations'!V34</f>
        <v>0</v>
      </c>
      <c r="Y7" s="18">
        <f>'Hydrogen Calculations'!W34</f>
        <v>0</v>
      </c>
      <c r="Z7" s="18">
        <f>'Hydrogen Calculations'!X34</f>
        <v>0</v>
      </c>
      <c r="AA7" s="18">
        <f>'Hydrogen Calculations'!Y34</f>
        <v>0</v>
      </c>
      <c r="AB7" s="18">
        <f>'Hydrogen Calculations'!Z34</f>
        <v>0</v>
      </c>
      <c r="AC7" s="18">
        <f>'Hydrogen Calculations'!AA34</f>
        <v>0</v>
      </c>
      <c r="AD7" s="18">
        <f>'Hydrogen Calculations'!AB34</f>
        <v>0</v>
      </c>
      <c r="AE7" s="18">
        <f>'Hydrogen Calculations'!AC34</f>
        <v>0</v>
      </c>
      <c r="AF7" s="18">
        <f>'Hydrogen Calculations'!AD34</f>
        <v>0</v>
      </c>
    </row>
    <row r="8" spans="1:32" x14ac:dyDescent="0.35">
      <c r="A8" s="3" t="s">
        <v>23</v>
      </c>
      <c r="B8">
        <f>BPMCCS!B8</f>
        <v>6220.98</v>
      </c>
      <c r="C8">
        <f>BPMCCS!C8</f>
        <v>8749.56</v>
      </c>
      <c r="D8">
        <f>BPMCCS!D8</f>
        <v>12230.48</v>
      </c>
      <c r="E8">
        <f>BPMCCS!E8</f>
        <v>10011.8825</v>
      </c>
      <c r="F8" s="18">
        <f>'Hydrogen Calculations'!D36</f>
        <v>0</v>
      </c>
      <c r="G8" s="18">
        <f>'Hydrogen Calculations'!E36</f>
        <v>0</v>
      </c>
      <c r="H8" s="18">
        <f>'Hydrogen Calculations'!F36</f>
        <v>3000</v>
      </c>
      <c r="I8" s="18">
        <f>'Hydrogen Calculations'!G36</f>
        <v>4500</v>
      </c>
      <c r="J8" s="18">
        <f>'Hydrogen Calculations'!H36</f>
        <v>6000</v>
      </c>
      <c r="K8" s="18">
        <f>'Hydrogen Calculations'!I36</f>
        <v>6000</v>
      </c>
      <c r="L8" s="18">
        <f>'Hydrogen Calculations'!J36</f>
        <v>9000</v>
      </c>
      <c r="M8" s="18">
        <f>'Hydrogen Calculations'!K36</f>
        <v>863.22808978639773</v>
      </c>
      <c r="N8" s="18">
        <f>'Hydrogen Calculations'!L36</f>
        <v>1116.9246180840655</v>
      </c>
      <c r="O8" s="18">
        <f>'Hydrogen Calculations'!M36</f>
        <v>0</v>
      </c>
      <c r="P8" s="18">
        <f>'Hydrogen Calculations'!N36</f>
        <v>0</v>
      </c>
      <c r="Q8" s="18">
        <f>'Hydrogen Calculations'!O36</f>
        <v>0</v>
      </c>
      <c r="R8" s="18">
        <f>'Hydrogen Calculations'!P36</f>
        <v>0</v>
      </c>
      <c r="S8" s="18">
        <f>'Hydrogen Calculations'!Q36</f>
        <v>0</v>
      </c>
      <c r="T8" s="18">
        <f>'Hydrogen Calculations'!R36</f>
        <v>0</v>
      </c>
      <c r="U8" s="18">
        <f>'Hydrogen Calculations'!S36</f>
        <v>0</v>
      </c>
      <c r="V8" s="18">
        <f>'Hydrogen Calculations'!T36</f>
        <v>0</v>
      </c>
      <c r="W8" s="18">
        <f>'Hydrogen Calculations'!U36</f>
        <v>0</v>
      </c>
      <c r="X8" s="18">
        <f>'Hydrogen Calculations'!V36</f>
        <v>0</v>
      </c>
      <c r="Y8" s="18">
        <f>'Hydrogen Calculations'!W36</f>
        <v>0</v>
      </c>
      <c r="Z8" s="18">
        <f>'Hydrogen Calculations'!X36</f>
        <v>0</v>
      </c>
      <c r="AA8" s="18">
        <f>'Hydrogen Calculations'!Y36</f>
        <v>0</v>
      </c>
      <c r="AB8" s="18">
        <f>'Hydrogen Calculations'!Z36</f>
        <v>0</v>
      </c>
      <c r="AC8" s="18">
        <f>'Hydrogen Calculations'!AA36</f>
        <v>0</v>
      </c>
      <c r="AD8" s="18">
        <f>'Hydrogen Calculations'!AB36</f>
        <v>0</v>
      </c>
      <c r="AE8" s="18">
        <f>'Hydrogen Calculations'!AC36</f>
        <v>0</v>
      </c>
      <c r="AF8" s="18">
        <f>'Hydrogen Calculations'!AD36</f>
        <v>0</v>
      </c>
    </row>
    <row r="9" spans="1:32" x14ac:dyDescent="0.35">
      <c r="A9" s="1" t="s">
        <v>12</v>
      </c>
      <c r="B9">
        <f>BPMCCS!B9</f>
        <v>0</v>
      </c>
      <c r="C9">
        <f>BPMCCS!C9</f>
        <v>0</v>
      </c>
      <c r="D9">
        <f>BPMCCS!D9</f>
        <v>0</v>
      </c>
      <c r="E9">
        <f>BPMCCS!E9</f>
        <v>0</v>
      </c>
      <c r="F9">
        <f>BPMCCS!F9</f>
        <v>0</v>
      </c>
      <c r="G9">
        <f>BPMCCS!G9</f>
        <v>0</v>
      </c>
      <c r="H9">
        <f>BPMCCS!H9</f>
        <v>0</v>
      </c>
      <c r="I9">
        <f>BPMCCS!I9</f>
        <v>0</v>
      </c>
      <c r="J9">
        <f>BPMCCS!J9</f>
        <v>0</v>
      </c>
      <c r="K9">
        <f>BPMCCS!K9</f>
        <v>0</v>
      </c>
      <c r="L9">
        <f>BPMCCS!L9</f>
        <v>0</v>
      </c>
      <c r="M9">
        <f>BPMCCS!M9</f>
        <v>0</v>
      </c>
      <c r="N9">
        <f>BPMCCS!N9</f>
        <v>0</v>
      </c>
      <c r="O9">
        <f>BPMCCS!O9</f>
        <v>0</v>
      </c>
      <c r="P9">
        <f>BPMCCS!P9</f>
        <v>0</v>
      </c>
      <c r="Q9">
        <f>BPMCCS!Q9</f>
        <v>0</v>
      </c>
      <c r="R9">
        <f>BPMCCS!R9</f>
        <v>0</v>
      </c>
      <c r="S9">
        <f>BPMCCS!S9</f>
        <v>0</v>
      </c>
      <c r="T9">
        <f>BPMCCS!T9</f>
        <v>0</v>
      </c>
      <c r="U9">
        <f>BPMCCS!U9</f>
        <v>0</v>
      </c>
      <c r="V9">
        <f>BPMCCS!V9</f>
        <v>0</v>
      </c>
      <c r="W9">
        <f>BPMCCS!W9</f>
        <v>0</v>
      </c>
      <c r="X9">
        <f>BPMCCS!X9</f>
        <v>0</v>
      </c>
      <c r="Y9">
        <f>BPMCCS!Y9</f>
        <v>0</v>
      </c>
      <c r="Z9">
        <f>BPMCCS!Z9</f>
        <v>0</v>
      </c>
      <c r="AA9">
        <f>BPMCCS!AA9</f>
        <v>0</v>
      </c>
      <c r="AB9">
        <f>BPMCCS!AB9</f>
        <v>0</v>
      </c>
      <c r="AC9">
        <f>BPMCCS!AC9</f>
        <v>0</v>
      </c>
      <c r="AD9">
        <f>BPMCCS!AD9</f>
        <v>0</v>
      </c>
      <c r="AE9">
        <f>BPMCCS!AE9</f>
        <v>0</v>
      </c>
      <c r="AF9">
        <f>BPMCCS!AF9</f>
        <v>0</v>
      </c>
    </row>
    <row r="10" spans="1:32" x14ac:dyDescent="0.35">
      <c r="A10" s="1" t="s">
        <v>13</v>
      </c>
      <c r="B10">
        <f>BPMCCS!B10</f>
        <v>0</v>
      </c>
      <c r="C10">
        <f>BPMCCS!C10</f>
        <v>0</v>
      </c>
      <c r="D10">
        <f>BPMCCS!D10</f>
        <v>0</v>
      </c>
      <c r="E10">
        <f>BPMCCS!E10</f>
        <v>0</v>
      </c>
      <c r="F10">
        <f>BPMCCS!F10</f>
        <v>0</v>
      </c>
      <c r="G10">
        <f>BPMCCS!G10</f>
        <v>0</v>
      </c>
      <c r="H10">
        <f>BPMCCS!H10</f>
        <v>0</v>
      </c>
      <c r="I10">
        <f>BPMCCS!I10</f>
        <v>0</v>
      </c>
      <c r="J10">
        <f>BPMCCS!J10</f>
        <v>0</v>
      </c>
      <c r="K10">
        <f>BPMCCS!K10</f>
        <v>0</v>
      </c>
      <c r="L10">
        <f>BPMCCS!L10</f>
        <v>0</v>
      </c>
      <c r="M10">
        <f>BPMCCS!M10</f>
        <v>0</v>
      </c>
      <c r="N10">
        <f>BPMCCS!N10</f>
        <v>0</v>
      </c>
      <c r="O10">
        <f>BPMCCS!O10</f>
        <v>0</v>
      </c>
      <c r="P10">
        <f>BPMCCS!P10</f>
        <v>0</v>
      </c>
      <c r="Q10">
        <f>BPMCCS!Q10</f>
        <v>0</v>
      </c>
      <c r="R10">
        <f>BPMCCS!R10</f>
        <v>0</v>
      </c>
      <c r="S10">
        <f>BPMCCS!S10</f>
        <v>0</v>
      </c>
      <c r="T10">
        <f>BPMCCS!T10</f>
        <v>0</v>
      </c>
      <c r="U10">
        <f>BPMCCS!U10</f>
        <v>0</v>
      </c>
      <c r="V10">
        <f>BPMCCS!V10</f>
        <v>0</v>
      </c>
      <c r="W10">
        <f>BPMCCS!W10</f>
        <v>0</v>
      </c>
      <c r="X10">
        <f>BPMCCS!X10</f>
        <v>0</v>
      </c>
      <c r="Y10">
        <f>BPMCCS!Y10</f>
        <v>0</v>
      </c>
      <c r="Z10">
        <f>BPMCCS!Z10</f>
        <v>0</v>
      </c>
      <c r="AA10">
        <f>BPMCCS!AA10</f>
        <v>0</v>
      </c>
      <c r="AB10">
        <f>BPMCCS!AB10</f>
        <v>0</v>
      </c>
      <c r="AC10">
        <f>BPMCCS!AC10</f>
        <v>0</v>
      </c>
      <c r="AD10">
        <f>BPMCCS!AD10</f>
        <v>0</v>
      </c>
      <c r="AE10">
        <f>BPMCCS!AE10</f>
        <v>0</v>
      </c>
      <c r="AF10">
        <f>BPMCCS!AF10</f>
        <v>0</v>
      </c>
    </row>
    <row r="11" spans="1:32" x14ac:dyDescent="0.35">
      <c r="A11" s="1" t="s">
        <v>14</v>
      </c>
      <c r="B11">
        <f>BPMCCS!B11</f>
        <v>0</v>
      </c>
      <c r="C11">
        <f>BPMCCS!C11</f>
        <v>0</v>
      </c>
      <c r="D11">
        <f>BPMCCS!D11</f>
        <v>0</v>
      </c>
      <c r="E11">
        <f>BPMCCS!E11</f>
        <v>0</v>
      </c>
      <c r="F11">
        <f>BPMCCS!F11+'Hydrogen Calculations'!D37</f>
        <v>0</v>
      </c>
      <c r="G11">
        <f>BPMCCS!G11+'Hydrogen Calculations'!E37</f>
        <v>0</v>
      </c>
      <c r="H11">
        <f>BPMCCS!H11+'Hydrogen Calculations'!F37</f>
        <v>200</v>
      </c>
      <c r="I11">
        <f>BPMCCS!I11+'Hydrogen Calculations'!G37</f>
        <v>250</v>
      </c>
      <c r="J11">
        <f>BPMCCS!J11+'Hydrogen Calculations'!H37</f>
        <v>300</v>
      </c>
      <c r="K11">
        <f>BPMCCS!K11+'Hydrogen Calculations'!I37</f>
        <v>300</v>
      </c>
      <c r="L11">
        <f>BPMCCS!L11+'Hydrogen Calculations'!J37</f>
        <v>300</v>
      </c>
      <c r="M11">
        <f>BPMCCS!M11+'Hydrogen Calculations'!K37</f>
        <v>300</v>
      </c>
      <c r="N11">
        <f>BPMCCS!N11+'Hydrogen Calculations'!L37</f>
        <v>300</v>
      </c>
      <c r="O11">
        <f>BPMCCS!O11+'Hydrogen Calculations'!M37</f>
        <v>0</v>
      </c>
      <c r="P11">
        <f>BPMCCS!P11+'Hydrogen Calculations'!N37</f>
        <v>0</v>
      </c>
      <c r="Q11">
        <f>BPMCCS!Q11+'Hydrogen Calculations'!O37</f>
        <v>0</v>
      </c>
      <c r="R11">
        <f>BPMCCS!R11+'Hydrogen Calculations'!P37</f>
        <v>0</v>
      </c>
      <c r="S11">
        <f>BPMCCS!S11+'Hydrogen Calculations'!Q37</f>
        <v>0</v>
      </c>
      <c r="T11">
        <f>BPMCCS!T11+'Hydrogen Calculations'!R37</f>
        <v>0</v>
      </c>
      <c r="U11">
        <f>BPMCCS!U11+'Hydrogen Calculations'!S37</f>
        <v>0</v>
      </c>
      <c r="V11">
        <f>BPMCCS!V11+'Hydrogen Calculations'!T37</f>
        <v>0</v>
      </c>
      <c r="W11">
        <f>BPMCCS!W11+'Hydrogen Calculations'!U37</f>
        <v>0</v>
      </c>
      <c r="X11">
        <f>BPMCCS!X11+'Hydrogen Calculations'!V37</f>
        <v>0</v>
      </c>
      <c r="Y11">
        <f>BPMCCS!Y11+'Hydrogen Calculations'!W37</f>
        <v>0</v>
      </c>
      <c r="Z11">
        <f>BPMCCS!Z11+'Hydrogen Calculations'!X37</f>
        <v>0</v>
      </c>
      <c r="AA11">
        <f>BPMCCS!AA11+'Hydrogen Calculations'!Y37</f>
        <v>0</v>
      </c>
      <c r="AB11">
        <f>BPMCCS!AB11+'Hydrogen Calculations'!Z37</f>
        <v>0</v>
      </c>
      <c r="AC11">
        <f>BPMCCS!AC11+'Hydrogen Calculations'!AA37</f>
        <v>0</v>
      </c>
      <c r="AD11">
        <f>BPMCCS!AD11+'Hydrogen Calculations'!AB37</f>
        <v>0</v>
      </c>
      <c r="AE11">
        <f>BPMCCS!AE11+'Hydrogen Calculations'!AC37</f>
        <v>0</v>
      </c>
      <c r="AF11">
        <f>BPMCCS!AF11+'Hydrogen Calculations'!AD37</f>
        <v>0</v>
      </c>
    </row>
    <row r="12" spans="1:32" x14ac:dyDescent="0.35">
      <c r="A12" s="3" t="s">
        <v>26</v>
      </c>
      <c r="B12">
        <f>BPMCCS!B12</f>
        <v>0</v>
      </c>
      <c r="C12">
        <f>BPMCCS!C12</f>
        <v>0</v>
      </c>
      <c r="D12">
        <f>BPMCCS!D12</f>
        <v>0</v>
      </c>
      <c r="E12">
        <f>BPMCCS!E12</f>
        <v>0</v>
      </c>
      <c r="F12">
        <f>BPMCCS!F12</f>
        <v>0</v>
      </c>
      <c r="G12">
        <f>BPMCCS!G12</f>
        <v>0</v>
      </c>
      <c r="H12">
        <f>BPMCCS!H12</f>
        <v>0</v>
      </c>
      <c r="I12">
        <f>BPMCCS!I12</f>
        <v>0</v>
      </c>
      <c r="J12">
        <f>BPMCCS!J12</f>
        <v>0</v>
      </c>
      <c r="K12">
        <f>BPMCCS!K12</f>
        <v>0</v>
      </c>
      <c r="L12">
        <f>BPMCCS!L12</f>
        <v>0</v>
      </c>
      <c r="M12">
        <f>BPMCCS!M12</f>
        <v>0</v>
      </c>
      <c r="N12">
        <f>BPMCCS!N12</f>
        <v>0</v>
      </c>
      <c r="O12">
        <f>BPMCCS!O12</f>
        <v>0</v>
      </c>
      <c r="P12">
        <f>BPMCCS!P12</f>
        <v>0</v>
      </c>
      <c r="Q12">
        <f>BPMCCS!Q12</f>
        <v>0</v>
      </c>
      <c r="R12">
        <f>BPMCCS!R12</f>
        <v>0</v>
      </c>
      <c r="S12">
        <f>BPMCCS!S12</f>
        <v>0</v>
      </c>
      <c r="T12">
        <f>BPMCCS!T12</f>
        <v>0</v>
      </c>
      <c r="U12">
        <f>BPMCCS!U12</f>
        <v>0</v>
      </c>
      <c r="V12">
        <f>BPMCCS!V12</f>
        <v>0</v>
      </c>
      <c r="W12">
        <f>BPMCCS!W12</f>
        <v>0</v>
      </c>
      <c r="X12">
        <f>BPMCCS!X12</f>
        <v>0</v>
      </c>
      <c r="Y12">
        <f>BPMCCS!Y12</f>
        <v>0</v>
      </c>
      <c r="Z12">
        <f>BPMCCS!Z12</f>
        <v>0</v>
      </c>
      <c r="AA12">
        <f>BPMCCS!AA12</f>
        <v>0</v>
      </c>
      <c r="AB12">
        <f>BPMCCS!AB12</f>
        <v>0</v>
      </c>
      <c r="AC12">
        <f>BPMCCS!AC12</f>
        <v>0</v>
      </c>
      <c r="AD12">
        <f>BPMCCS!AD12</f>
        <v>0</v>
      </c>
      <c r="AE12">
        <f>BPMCCS!AE12</f>
        <v>0</v>
      </c>
      <c r="AF12">
        <f>BPMCCS!AF12</f>
        <v>0</v>
      </c>
    </row>
    <row r="13" spans="1:32" x14ac:dyDescent="0.35">
      <c r="A13" s="3" t="s">
        <v>21</v>
      </c>
      <c r="B13">
        <f>BPMCCS!B13</f>
        <v>0</v>
      </c>
      <c r="C13">
        <f>BPMCCS!C13</f>
        <v>0</v>
      </c>
      <c r="D13">
        <f>BPMCCS!D13</f>
        <v>0</v>
      </c>
      <c r="E13">
        <f>BPMCCS!E13</f>
        <v>0</v>
      </c>
      <c r="F13">
        <f>BPMCCS!F13</f>
        <v>0</v>
      </c>
      <c r="G13">
        <f>BPMCCS!G13</f>
        <v>0</v>
      </c>
      <c r="H13">
        <f>BPMCCS!H13</f>
        <v>0</v>
      </c>
      <c r="I13">
        <f>BPMCCS!I13</f>
        <v>0</v>
      </c>
      <c r="J13">
        <f>BPMCCS!J13</f>
        <v>0</v>
      </c>
      <c r="K13">
        <f>BPMCCS!K13</f>
        <v>0</v>
      </c>
      <c r="L13">
        <f>BPMCCS!L13</f>
        <v>0</v>
      </c>
      <c r="M13">
        <f>BPMCCS!M13</f>
        <v>0</v>
      </c>
      <c r="N13">
        <f>BPMCCS!N13</f>
        <v>0</v>
      </c>
      <c r="O13">
        <f>BPMCCS!O13</f>
        <v>0</v>
      </c>
      <c r="P13">
        <f>BPMCCS!P13</f>
        <v>0</v>
      </c>
      <c r="Q13">
        <f>BPMCCS!Q13</f>
        <v>0</v>
      </c>
      <c r="R13">
        <f>BPMCCS!R13</f>
        <v>0</v>
      </c>
      <c r="S13">
        <f>BPMCCS!S13</f>
        <v>0</v>
      </c>
      <c r="T13">
        <f>BPMCCS!T13</f>
        <v>0</v>
      </c>
      <c r="U13">
        <f>BPMCCS!U13</f>
        <v>0</v>
      </c>
      <c r="V13">
        <f>BPMCCS!V13</f>
        <v>0</v>
      </c>
      <c r="W13">
        <f>BPMCCS!W13</f>
        <v>0</v>
      </c>
      <c r="X13">
        <f>BPMCCS!X13</f>
        <v>0</v>
      </c>
      <c r="Y13">
        <f>BPMCCS!Y13</f>
        <v>0</v>
      </c>
      <c r="Z13">
        <f>BPMCCS!Z13</f>
        <v>0</v>
      </c>
      <c r="AA13">
        <f>BPMCCS!AA13</f>
        <v>0</v>
      </c>
      <c r="AB13">
        <f>BPMCCS!AB13</f>
        <v>0</v>
      </c>
      <c r="AC13">
        <f>BPMCCS!AC13</f>
        <v>0</v>
      </c>
      <c r="AD13">
        <f>BPMCCS!AD13</f>
        <v>0</v>
      </c>
      <c r="AE13">
        <f>BPMCCS!AE13</f>
        <v>0</v>
      </c>
      <c r="AF13">
        <f>BPMCCS!AF13</f>
        <v>0</v>
      </c>
    </row>
    <row r="14" spans="1:32" x14ac:dyDescent="0.35">
      <c r="A14" s="2" t="s">
        <v>15</v>
      </c>
      <c r="B14">
        <f>BPMCCS!B14</f>
        <v>0</v>
      </c>
      <c r="C14">
        <f>BPMCCS!C14</f>
        <v>0</v>
      </c>
      <c r="D14">
        <f>BPMCCS!D14</f>
        <v>0</v>
      </c>
      <c r="E14">
        <f>BPMCCS!E14</f>
        <v>0</v>
      </c>
      <c r="F14">
        <f>BPMCCS!F14</f>
        <v>0</v>
      </c>
      <c r="G14">
        <f>BPMCCS!G14</f>
        <v>0</v>
      </c>
      <c r="H14">
        <f>BPMCCS!H14</f>
        <v>0</v>
      </c>
      <c r="I14">
        <f>BPMCCS!I14</f>
        <v>0</v>
      </c>
      <c r="J14">
        <f>BPMCCS!J14</f>
        <v>0</v>
      </c>
      <c r="K14">
        <f>BPMCCS!K14</f>
        <v>0</v>
      </c>
      <c r="L14">
        <f>BPMCCS!L14</f>
        <v>0</v>
      </c>
      <c r="M14">
        <f>BPMCCS!M14</f>
        <v>0</v>
      </c>
      <c r="N14">
        <f>BPMCCS!N14</f>
        <v>0</v>
      </c>
      <c r="O14">
        <f>BPMCCS!O14</f>
        <v>0</v>
      </c>
      <c r="P14">
        <f>BPMCCS!P14</f>
        <v>0</v>
      </c>
      <c r="Q14">
        <f>BPMCCS!Q14</f>
        <v>0</v>
      </c>
      <c r="R14">
        <f>BPMCCS!R14</f>
        <v>0</v>
      </c>
      <c r="S14">
        <f>BPMCCS!S14</f>
        <v>0</v>
      </c>
      <c r="T14">
        <f>BPMCCS!T14</f>
        <v>0</v>
      </c>
      <c r="U14">
        <f>BPMCCS!U14</f>
        <v>0</v>
      </c>
      <c r="V14">
        <f>BPMCCS!V14</f>
        <v>0</v>
      </c>
      <c r="W14">
        <f>BPMCCS!W14</f>
        <v>0</v>
      </c>
      <c r="X14">
        <f>BPMCCS!X14</f>
        <v>0</v>
      </c>
      <c r="Y14">
        <f>BPMCCS!Y14</f>
        <v>0</v>
      </c>
      <c r="Z14">
        <f>BPMCCS!Z14</f>
        <v>0</v>
      </c>
      <c r="AA14">
        <f>BPMCCS!AA14</f>
        <v>0</v>
      </c>
      <c r="AB14">
        <f>BPMCCS!AB14</f>
        <v>0</v>
      </c>
      <c r="AC14">
        <f>BPMCCS!AC14</f>
        <v>0</v>
      </c>
      <c r="AD14">
        <f>BPMCCS!AD14</f>
        <v>0</v>
      </c>
      <c r="AE14">
        <f>BPMCCS!AE14</f>
        <v>0</v>
      </c>
      <c r="AF14">
        <f>BPMCCS!AF14</f>
        <v>0</v>
      </c>
    </row>
    <row r="15" spans="1:32" x14ac:dyDescent="0.35">
      <c r="A15" s="3" t="s">
        <v>16</v>
      </c>
      <c r="B15">
        <f>BPMCCS!B15</f>
        <v>2457</v>
      </c>
      <c r="C15">
        <f>BPMCCS!C15</f>
        <v>595</v>
      </c>
      <c r="D15">
        <f>BPMCCS!D15</f>
        <v>963</v>
      </c>
      <c r="E15">
        <f>BPMCCS!E15</f>
        <v>2457</v>
      </c>
      <c r="F15" s="26">
        <f>BPMCCS!F15+'Hydrogen Calculations'!D35</f>
        <v>2457</v>
      </c>
      <c r="G15" s="26">
        <f>BPMCCS!G15+'Hydrogen Calculations'!E35</f>
        <v>2457</v>
      </c>
      <c r="H15" s="26">
        <f>BPMCCS!H15+'Hydrogen Calculations'!F35</f>
        <v>3157</v>
      </c>
      <c r="I15" s="26">
        <f>BPMCCS!I15+'Hydrogen Calculations'!G35</f>
        <v>3957</v>
      </c>
      <c r="J15" s="26">
        <f>BPMCCS!J15+'Hydrogen Calculations'!H35</f>
        <v>4457</v>
      </c>
      <c r="K15" s="26">
        <f>BPMCCS!K15+'Hydrogen Calculations'!I35</f>
        <v>4457</v>
      </c>
      <c r="L15" s="26">
        <f>BPMCCS!L15+'Hydrogen Calculations'!J35</f>
        <v>6457</v>
      </c>
      <c r="M15" s="18">
        <f>BPMCCS!M15+'Hydrogen Calculations'!K35</f>
        <v>322.66059786638198</v>
      </c>
      <c r="N15" s="18">
        <f>BPMCCS!N15+'Hydrogen Calculations'!L35</f>
        <v>406.40129661507791</v>
      </c>
      <c r="O15" s="18">
        <f>BPMCCS!O15+'Hydrogen Calculations'!M35</f>
        <v>0</v>
      </c>
      <c r="P15" s="18">
        <f>BPMCCS!P15+'Hydrogen Calculations'!N35</f>
        <v>0</v>
      </c>
      <c r="Q15" s="18">
        <f>BPMCCS!Q15+'Hydrogen Calculations'!O35</f>
        <v>0</v>
      </c>
      <c r="R15" s="18">
        <f>BPMCCS!R15+'Hydrogen Calculations'!P35</f>
        <v>0</v>
      </c>
      <c r="S15" s="18">
        <f>BPMCCS!S15+'Hydrogen Calculations'!Q35</f>
        <v>0</v>
      </c>
      <c r="T15" s="18">
        <f>BPMCCS!T15+'Hydrogen Calculations'!R35</f>
        <v>0</v>
      </c>
      <c r="U15" s="18">
        <f>BPMCCS!U15+'Hydrogen Calculations'!S35</f>
        <v>0</v>
      </c>
      <c r="V15" s="18">
        <f>BPMCCS!V15+'Hydrogen Calculations'!T35</f>
        <v>0</v>
      </c>
      <c r="W15" s="18">
        <f>BPMCCS!W15+'Hydrogen Calculations'!U35</f>
        <v>0</v>
      </c>
      <c r="X15" s="18">
        <f>BPMCCS!X15+'Hydrogen Calculations'!V35</f>
        <v>0</v>
      </c>
      <c r="Y15" s="18">
        <f>BPMCCS!Y15+'Hydrogen Calculations'!W35</f>
        <v>0</v>
      </c>
      <c r="Z15" s="18">
        <f>BPMCCS!Z15+'Hydrogen Calculations'!X35</f>
        <v>0</v>
      </c>
      <c r="AA15" s="18">
        <f>BPMCCS!AA15+'Hydrogen Calculations'!Y35</f>
        <v>0</v>
      </c>
      <c r="AB15" s="18">
        <f>BPMCCS!AB15+'Hydrogen Calculations'!Z35</f>
        <v>0</v>
      </c>
      <c r="AC15" s="18">
        <f>BPMCCS!AC15+'Hydrogen Calculations'!AA35</f>
        <v>0</v>
      </c>
      <c r="AD15" s="18">
        <f>BPMCCS!AD15+'Hydrogen Calculations'!AB35</f>
        <v>0</v>
      </c>
      <c r="AE15" s="18">
        <f>BPMCCS!AE15+'Hydrogen Calculations'!AC35</f>
        <v>0</v>
      </c>
      <c r="AF15" s="18">
        <f>BPMCCS!AF15+'Hydrogen Calculations'!AD35</f>
        <v>0</v>
      </c>
    </row>
    <row r="16" spans="1:32" x14ac:dyDescent="0.35">
      <c r="A16" s="3" t="s">
        <v>17</v>
      </c>
      <c r="B16">
        <f>BPMCCS!B16</f>
        <v>0</v>
      </c>
      <c r="C16">
        <f>BPMCCS!C16</f>
        <v>0</v>
      </c>
      <c r="D16">
        <f>BPMCCS!D16</f>
        <v>0</v>
      </c>
      <c r="E16">
        <f>BPMCCS!E16</f>
        <v>0</v>
      </c>
      <c r="F16">
        <f>BPMCCS!F16</f>
        <v>0</v>
      </c>
      <c r="G16">
        <f>BPMCCS!G16</f>
        <v>0</v>
      </c>
      <c r="H16">
        <f>BPMCCS!H16</f>
        <v>0</v>
      </c>
      <c r="I16">
        <f>BPMCCS!I16</f>
        <v>0</v>
      </c>
      <c r="J16">
        <f>BPMCCS!J16</f>
        <v>0</v>
      </c>
      <c r="K16">
        <f>BPMCCS!K16</f>
        <v>0</v>
      </c>
      <c r="L16">
        <f>BPMCCS!L16</f>
        <v>0</v>
      </c>
      <c r="M16">
        <f>BPMCCS!M16</f>
        <v>0</v>
      </c>
      <c r="N16">
        <f>BPMCCS!N16</f>
        <v>0</v>
      </c>
      <c r="O16">
        <f>BPMCCS!O16</f>
        <v>0</v>
      </c>
      <c r="P16">
        <f>BPMCCS!P16</f>
        <v>0</v>
      </c>
      <c r="Q16">
        <f>BPMCCS!Q16</f>
        <v>0</v>
      </c>
      <c r="R16">
        <f>BPMCCS!R16</f>
        <v>0</v>
      </c>
      <c r="S16">
        <f>BPMCCS!S16</f>
        <v>0</v>
      </c>
      <c r="T16">
        <f>BPMCCS!T16</f>
        <v>0</v>
      </c>
      <c r="U16">
        <f>BPMCCS!U16</f>
        <v>0</v>
      </c>
      <c r="V16">
        <f>BPMCCS!V16</f>
        <v>0</v>
      </c>
      <c r="W16">
        <f>BPMCCS!W16</f>
        <v>0</v>
      </c>
      <c r="X16">
        <f>BPMCCS!X16</f>
        <v>0</v>
      </c>
      <c r="Y16">
        <f>BPMCCS!Y16</f>
        <v>0</v>
      </c>
      <c r="Z16">
        <f>BPMCCS!Z16</f>
        <v>0</v>
      </c>
      <c r="AA16">
        <f>BPMCCS!AA16</f>
        <v>0</v>
      </c>
      <c r="AB16">
        <f>BPMCCS!AB16</f>
        <v>0</v>
      </c>
      <c r="AC16">
        <f>BPMCCS!AC16</f>
        <v>0</v>
      </c>
      <c r="AD16">
        <f>BPMCCS!AD16</f>
        <v>0</v>
      </c>
      <c r="AE16">
        <f>BPMCCS!AE16</f>
        <v>0</v>
      </c>
      <c r="AF16">
        <f>BPMCCS!AF16</f>
        <v>0</v>
      </c>
    </row>
    <row r="17" spans="1:32" x14ac:dyDescent="0.35">
      <c r="A17" s="3" t="s">
        <v>27</v>
      </c>
      <c r="B17">
        <f>BPMCCS!B17</f>
        <v>0</v>
      </c>
      <c r="C17">
        <f>BPMCCS!C17</f>
        <v>0</v>
      </c>
      <c r="D17">
        <f>BPMCCS!D17</f>
        <v>0</v>
      </c>
      <c r="E17">
        <f>BPMCCS!E17</f>
        <v>0</v>
      </c>
      <c r="F17">
        <f>BPMCCS!F17</f>
        <v>0</v>
      </c>
      <c r="G17">
        <f>BPMCCS!G17</f>
        <v>0</v>
      </c>
      <c r="H17">
        <f>BPMCCS!H17</f>
        <v>0</v>
      </c>
      <c r="I17">
        <f>BPMCCS!I17</f>
        <v>0</v>
      </c>
      <c r="J17">
        <f>BPMCCS!J17</f>
        <v>0</v>
      </c>
      <c r="K17">
        <f>BPMCCS!K17</f>
        <v>0</v>
      </c>
      <c r="L17">
        <f>BPMCCS!L17</f>
        <v>0</v>
      </c>
      <c r="M17">
        <f>BPMCCS!M17</f>
        <v>0</v>
      </c>
      <c r="N17">
        <f>BPMCCS!N17</f>
        <v>0</v>
      </c>
      <c r="O17">
        <f>BPMCCS!O17</f>
        <v>0</v>
      </c>
      <c r="P17">
        <f>BPMCCS!P17</f>
        <v>0</v>
      </c>
      <c r="Q17">
        <f>BPMCCS!Q17</f>
        <v>0</v>
      </c>
      <c r="R17">
        <f>BPMCCS!R17</f>
        <v>0</v>
      </c>
      <c r="S17">
        <f>BPMCCS!S17</f>
        <v>0</v>
      </c>
      <c r="T17">
        <f>BPMCCS!T17</f>
        <v>0</v>
      </c>
      <c r="U17">
        <f>BPMCCS!U17</f>
        <v>0</v>
      </c>
      <c r="V17">
        <f>BPMCCS!V17</f>
        <v>0</v>
      </c>
      <c r="W17">
        <f>BPMCCS!W17</f>
        <v>0</v>
      </c>
      <c r="X17">
        <f>BPMCCS!X17</f>
        <v>0</v>
      </c>
      <c r="Y17">
        <f>BPMCCS!Y17</f>
        <v>0</v>
      </c>
      <c r="Z17">
        <f>BPMCCS!Z17</f>
        <v>0</v>
      </c>
      <c r="AA17">
        <f>BPMCCS!AA17</f>
        <v>0</v>
      </c>
      <c r="AB17">
        <f>BPMCCS!AB17</f>
        <v>0</v>
      </c>
      <c r="AC17">
        <f>BPMCCS!AC17</f>
        <v>0</v>
      </c>
      <c r="AD17">
        <f>BPMCCS!AD17</f>
        <v>0</v>
      </c>
      <c r="AE17">
        <f>BPMCCS!AE17</f>
        <v>0</v>
      </c>
      <c r="AF17">
        <f>BPMCCS!AF17</f>
        <v>0</v>
      </c>
    </row>
    <row r="18" spans="1:32" x14ac:dyDescent="0.35">
      <c r="A18" s="3" t="s">
        <v>18</v>
      </c>
      <c r="B18">
        <f>BPMCCS!B18</f>
        <v>512</v>
      </c>
      <c r="C18">
        <f>BPMCCS!C18</f>
        <v>512</v>
      </c>
      <c r="D18">
        <f>BPMCCS!D18</f>
        <v>908</v>
      </c>
      <c r="E18">
        <f>BPMCCS!E18</f>
        <v>0</v>
      </c>
      <c r="F18">
        <f>BPMCCS!F18</f>
        <v>0</v>
      </c>
      <c r="G18">
        <f>BPMCCS!G18</f>
        <v>0</v>
      </c>
      <c r="H18">
        <f>BPMCCS!H18</f>
        <v>0</v>
      </c>
      <c r="I18">
        <f>BPMCCS!I18</f>
        <v>0</v>
      </c>
      <c r="J18">
        <f>BPMCCS!J18</f>
        <v>0</v>
      </c>
      <c r="K18">
        <f>BPMCCS!K18</f>
        <v>0</v>
      </c>
      <c r="L18">
        <f>BPMCCS!L18</f>
        <v>0</v>
      </c>
      <c r="M18">
        <f>BPMCCS!M18</f>
        <v>0</v>
      </c>
      <c r="N18">
        <f>BPMCCS!N18</f>
        <v>0</v>
      </c>
      <c r="O18">
        <f>BPMCCS!O18</f>
        <v>0</v>
      </c>
      <c r="P18">
        <f>BPMCCS!P18</f>
        <v>0</v>
      </c>
      <c r="Q18">
        <f>BPMCCS!Q18</f>
        <v>0</v>
      </c>
      <c r="R18">
        <f>BPMCCS!R18</f>
        <v>0</v>
      </c>
      <c r="S18">
        <f>BPMCCS!S18</f>
        <v>0</v>
      </c>
      <c r="T18">
        <f>BPMCCS!T18</f>
        <v>0</v>
      </c>
      <c r="U18">
        <f>BPMCCS!U18</f>
        <v>0</v>
      </c>
      <c r="V18">
        <f>BPMCCS!V18</f>
        <v>0</v>
      </c>
      <c r="W18">
        <f>BPMCCS!W18</f>
        <v>0</v>
      </c>
      <c r="X18">
        <f>BPMCCS!X18</f>
        <v>0</v>
      </c>
      <c r="Y18">
        <f>BPMCCS!Y18</f>
        <v>0</v>
      </c>
      <c r="Z18">
        <f>BPMCCS!Z18</f>
        <v>0</v>
      </c>
      <c r="AA18">
        <f>BPMCCS!AA18</f>
        <v>0</v>
      </c>
      <c r="AB18">
        <f>BPMCCS!AB18</f>
        <v>0</v>
      </c>
      <c r="AC18">
        <f>BPMCCS!AC18</f>
        <v>0</v>
      </c>
      <c r="AD18">
        <f>BPMCCS!AD18</f>
        <v>0</v>
      </c>
      <c r="AE18">
        <f>BPMCCS!AE18</f>
        <v>0</v>
      </c>
      <c r="AF18">
        <f>BPMCCS!AF18</f>
        <v>0</v>
      </c>
    </row>
    <row r="19" spans="1:32" x14ac:dyDescent="0.35">
      <c r="A19" s="4" t="s">
        <v>28</v>
      </c>
      <c r="B19">
        <f>BPMCCS!B19</f>
        <v>0</v>
      </c>
      <c r="C19">
        <f>BPMCCS!C19</f>
        <v>0</v>
      </c>
      <c r="D19">
        <f>BPMCCS!D19</f>
        <v>0</v>
      </c>
      <c r="E19">
        <f>BPMCCS!E19</f>
        <v>0</v>
      </c>
      <c r="F19">
        <f>BPMCCS!F19</f>
        <v>0</v>
      </c>
      <c r="G19">
        <f>BPMCCS!G19</f>
        <v>0</v>
      </c>
      <c r="H19">
        <f>BPMCCS!H19</f>
        <v>0</v>
      </c>
      <c r="I19">
        <f>BPMCCS!I19</f>
        <v>0</v>
      </c>
      <c r="J19">
        <f>BPMCCS!J19</f>
        <v>0</v>
      </c>
      <c r="K19">
        <f>BPMCCS!K19</f>
        <v>0</v>
      </c>
      <c r="L19">
        <f>BPMCCS!L19</f>
        <v>0</v>
      </c>
      <c r="M19">
        <f>BPMCCS!M19</f>
        <v>0</v>
      </c>
      <c r="N19">
        <f>BPMCCS!N19</f>
        <v>0</v>
      </c>
      <c r="O19">
        <f>BPMCCS!O19</f>
        <v>0</v>
      </c>
      <c r="P19">
        <f>BPMCCS!P19</f>
        <v>0</v>
      </c>
      <c r="Q19">
        <f>BPMCCS!Q19</f>
        <v>0</v>
      </c>
      <c r="R19">
        <f>BPMCCS!R19</f>
        <v>0</v>
      </c>
      <c r="S19">
        <f>BPMCCS!S19</f>
        <v>0</v>
      </c>
      <c r="T19">
        <f>BPMCCS!T19</f>
        <v>0</v>
      </c>
      <c r="U19">
        <f>BPMCCS!U19</f>
        <v>0</v>
      </c>
      <c r="V19">
        <f>BPMCCS!V19</f>
        <v>0</v>
      </c>
      <c r="W19">
        <f>BPMCCS!W19</f>
        <v>0</v>
      </c>
      <c r="X19">
        <f>BPMCCS!X19</f>
        <v>0</v>
      </c>
      <c r="Y19">
        <f>BPMCCS!Y19</f>
        <v>0</v>
      </c>
      <c r="Z19">
        <f>BPMCCS!Z19</f>
        <v>0</v>
      </c>
      <c r="AA19">
        <f>BPMCCS!AA19</f>
        <v>0</v>
      </c>
      <c r="AB19">
        <f>BPMCCS!AB19</f>
        <v>0</v>
      </c>
      <c r="AC19">
        <f>BPMCCS!AC19</f>
        <v>0</v>
      </c>
      <c r="AD19">
        <f>BPMCCS!AD19</f>
        <v>0</v>
      </c>
      <c r="AE19">
        <f>BPMCCS!AE19</f>
        <v>0</v>
      </c>
      <c r="AF19">
        <f>BPMCCS!AF19</f>
        <v>0</v>
      </c>
    </row>
    <row r="20" spans="1:32" x14ac:dyDescent="0.35">
      <c r="A20" s="4" t="s">
        <v>29</v>
      </c>
      <c r="B20">
        <f>BPMCCS!B20</f>
        <v>0</v>
      </c>
      <c r="C20">
        <f>BPMCCS!C20</f>
        <v>0</v>
      </c>
      <c r="D20">
        <f>BPMCCS!D20</f>
        <v>0</v>
      </c>
      <c r="E20">
        <f>BPMCCS!E20</f>
        <v>0</v>
      </c>
      <c r="F20">
        <f>BPMCCS!F20</f>
        <v>0</v>
      </c>
      <c r="G20">
        <f>BPMCCS!G20</f>
        <v>0</v>
      </c>
      <c r="H20">
        <f>BPMCCS!H20</f>
        <v>0</v>
      </c>
      <c r="I20">
        <f>BPMCCS!I20</f>
        <v>0</v>
      </c>
      <c r="J20">
        <f>BPMCCS!J20</f>
        <v>0</v>
      </c>
      <c r="K20">
        <f>BPMCCS!K20</f>
        <v>0</v>
      </c>
      <c r="L20">
        <f>BPMCCS!L20</f>
        <v>0</v>
      </c>
      <c r="M20">
        <f>BPMCCS!M20</f>
        <v>0</v>
      </c>
      <c r="N20">
        <f>BPMCCS!N20</f>
        <v>0</v>
      </c>
      <c r="O20">
        <f>BPMCCS!O20</f>
        <v>0</v>
      </c>
      <c r="P20">
        <f>BPMCCS!P20</f>
        <v>0</v>
      </c>
      <c r="Q20">
        <f>BPMCCS!Q20</f>
        <v>0</v>
      </c>
      <c r="R20">
        <f>BPMCCS!R20</f>
        <v>0</v>
      </c>
      <c r="S20">
        <f>BPMCCS!S20</f>
        <v>0</v>
      </c>
      <c r="T20">
        <f>BPMCCS!T20</f>
        <v>0</v>
      </c>
      <c r="U20">
        <f>BPMCCS!U20</f>
        <v>0</v>
      </c>
      <c r="V20">
        <f>BPMCCS!V20</f>
        <v>0</v>
      </c>
      <c r="W20">
        <f>BPMCCS!W20</f>
        <v>0</v>
      </c>
      <c r="X20">
        <f>BPMCCS!X20</f>
        <v>0</v>
      </c>
      <c r="Y20">
        <f>BPMCCS!Y20</f>
        <v>0</v>
      </c>
      <c r="Z20">
        <f>BPMCCS!Z20</f>
        <v>0</v>
      </c>
      <c r="AA20">
        <f>BPMCCS!AA20</f>
        <v>0</v>
      </c>
      <c r="AB20">
        <f>BPMCCS!AB20</f>
        <v>0</v>
      </c>
      <c r="AC20">
        <f>BPMCCS!AC20</f>
        <v>0</v>
      </c>
      <c r="AD20">
        <f>BPMCCS!AD20</f>
        <v>0</v>
      </c>
      <c r="AE20">
        <f>BPMCCS!AE20</f>
        <v>0</v>
      </c>
      <c r="AF20">
        <f>BPMCCS!AF20</f>
        <v>0</v>
      </c>
    </row>
    <row r="21" spans="1:32" x14ac:dyDescent="0.35">
      <c r="A21" s="4" t="s">
        <v>30</v>
      </c>
      <c r="B21">
        <f>BPMCCS!B21</f>
        <v>0</v>
      </c>
      <c r="C21">
        <f>BPMCCS!C21</f>
        <v>0</v>
      </c>
      <c r="D21">
        <f>BPMCCS!D21</f>
        <v>0</v>
      </c>
      <c r="E21">
        <f>BPMCCS!E21</f>
        <v>0</v>
      </c>
      <c r="F21">
        <f>BPMCCS!F21</f>
        <v>0</v>
      </c>
      <c r="G21">
        <f>BPMCCS!G21</f>
        <v>0</v>
      </c>
      <c r="H21">
        <f>BPMCCS!H21</f>
        <v>0</v>
      </c>
      <c r="I21">
        <f>BPMCCS!I21</f>
        <v>0</v>
      </c>
      <c r="J21">
        <f>BPMCCS!J21</f>
        <v>0</v>
      </c>
      <c r="K21">
        <f>BPMCCS!K21</f>
        <v>0</v>
      </c>
      <c r="L21">
        <f>BPMCCS!L21</f>
        <v>0</v>
      </c>
      <c r="M21">
        <f>BPMCCS!M21</f>
        <v>0</v>
      </c>
      <c r="N21">
        <f>BPMCCS!N21</f>
        <v>0</v>
      </c>
      <c r="O21">
        <f>BPMCCS!O21</f>
        <v>0</v>
      </c>
      <c r="P21">
        <f>BPMCCS!P21</f>
        <v>0</v>
      </c>
      <c r="Q21">
        <f>BPMCCS!Q21</f>
        <v>0</v>
      </c>
      <c r="R21">
        <f>BPMCCS!R21</f>
        <v>0</v>
      </c>
      <c r="S21">
        <f>BPMCCS!S21</f>
        <v>0</v>
      </c>
      <c r="T21">
        <f>BPMCCS!T21</f>
        <v>0</v>
      </c>
      <c r="U21">
        <f>BPMCCS!U21</f>
        <v>0</v>
      </c>
      <c r="V21">
        <f>BPMCCS!V21</f>
        <v>0</v>
      </c>
      <c r="W21">
        <f>BPMCCS!W21</f>
        <v>0</v>
      </c>
      <c r="X21">
        <f>BPMCCS!X21</f>
        <v>0</v>
      </c>
      <c r="Y21">
        <f>BPMCCS!Y21</f>
        <v>0</v>
      </c>
      <c r="Z21">
        <f>BPMCCS!Z21</f>
        <v>0</v>
      </c>
      <c r="AA21">
        <f>BPMCCS!AA21</f>
        <v>0</v>
      </c>
      <c r="AB21">
        <f>BPMCCS!AB21</f>
        <v>0</v>
      </c>
      <c r="AC21">
        <f>BPMCCS!AC21</f>
        <v>0</v>
      </c>
      <c r="AD21">
        <f>BPMCCS!AD21</f>
        <v>0</v>
      </c>
      <c r="AE21">
        <f>BPMCCS!AE21</f>
        <v>0</v>
      </c>
      <c r="AF21">
        <f>BPMCCS!AF21</f>
        <v>0</v>
      </c>
    </row>
    <row r="22" spans="1:32" x14ac:dyDescent="0.35">
      <c r="A22" s="4" t="s">
        <v>31</v>
      </c>
      <c r="B22">
        <f>BPMCCS!B22</f>
        <v>0</v>
      </c>
      <c r="C22">
        <f>BPMCCS!C22</f>
        <v>0</v>
      </c>
      <c r="D22">
        <f>BPMCCS!D22</f>
        <v>0</v>
      </c>
      <c r="E22">
        <f>BPMCCS!E22</f>
        <v>0</v>
      </c>
      <c r="F22">
        <f>BPMCCS!F22</f>
        <v>0</v>
      </c>
      <c r="G22">
        <f>BPMCCS!G22</f>
        <v>0</v>
      </c>
      <c r="H22">
        <f>BPMCCS!H22</f>
        <v>0</v>
      </c>
      <c r="I22">
        <f>BPMCCS!I22</f>
        <v>0</v>
      </c>
      <c r="J22">
        <f>BPMCCS!J22</f>
        <v>0</v>
      </c>
      <c r="K22">
        <f>BPMCCS!K22</f>
        <v>0</v>
      </c>
      <c r="L22">
        <f>BPMCCS!L22</f>
        <v>0</v>
      </c>
      <c r="M22">
        <f>BPMCCS!M22</f>
        <v>0</v>
      </c>
      <c r="N22">
        <f>BPMCCS!N22</f>
        <v>0</v>
      </c>
      <c r="O22">
        <f>BPMCCS!O22</f>
        <v>0</v>
      </c>
      <c r="P22">
        <f>BPMCCS!P22</f>
        <v>0</v>
      </c>
      <c r="Q22">
        <f>BPMCCS!Q22</f>
        <v>0</v>
      </c>
      <c r="R22">
        <f>BPMCCS!R22</f>
        <v>0</v>
      </c>
      <c r="S22">
        <f>BPMCCS!S22</f>
        <v>0</v>
      </c>
      <c r="T22">
        <f>BPMCCS!T22</f>
        <v>0</v>
      </c>
      <c r="U22">
        <f>BPMCCS!U22</f>
        <v>0</v>
      </c>
      <c r="V22">
        <f>BPMCCS!V22</f>
        <v>0</v>
      </c>
      <c r="W22">
        <f>BPMCCS!W22</f>
        <v>0</v>
      </c>
      <c r="X22">
        <f>BPMCCS!X22</f>
        <v>0</v>
      </c>
      <c r="Y22">
        <f>BPMCCS!Y22</f>
        <v>0</v>
      </c>
      <c r="Z22">
        <f>BPMCCS!Z22</f>
        <v>0</v>
      </c>
      <c r="AA22">
        <f>BPMCCS!AA22</f>
        <v>0</v>
      </c>
      <c r="AB22">
        <f>BPMCCS!AB22</f>
        <v>0</v>
      </c>
      <c r="AC22">
        <f>BPMCCS!AC22</f>
        <v>0</v>
      </c>
      <c r="AD22">
        <f>BPMCCS!AD22</f>
        <v>0</v>
      </c>
      <c r="AE22">
        <f>BPMCCS!AE22</f>
        <v>0</v>
      </c>
      <c r="AF22">
        <f>BPMCCS!AF22</f>
        <v>0</v>
      </c>
    </row>
    <row r="23" spans="1:32" x14ac:dyDescent="0.35">
      <c r="A23" s="4" t="s">
        <v>32</v>
      </c>
      <c r="B23">
        <f>BPMCCS!B23</f>
        <v>0</v>
      </c>
      <c r="C23">
        <f>BPMCCS!C23</f>
        <v>0</v>
      </c>
      <c r="D23">
        <f>BPMCCS!D23</f>
        <v>0</v>
      </c>
      <c r="E23">
        <f>BPMCCS!E23</f>
        <v>0</v>
      </c>
      <c r="F23">
        <f>BPMCCS!F23</f>
        <v>0</v>
      </c>
      <c r="G23">
        <f>BPMCCS!G23</f>
        <v>0</v>
      </c>
      <c r="H23">
        <f>BPMCCS!H23</f>
        <v>0</v>
      </c>
      <c r="I23">
        <f>BPMCCS!I23</f>
        <v>0</v>
      </c>
      <c r="J23">
        <f>BPMCCS!J23</f>
        <v>0</v>
      </c>
      <c r="K23">
        <f>BPMCCS!K23</f>
        <v>0</v>
      </c>
      <c r="L23">
        <f>BPMCCS!L23</f>
        <v>0</v>
      </c>
      <c r="M23">
        <f>BPMCCS!M23</f>
        <v>0</v>
      </c>
      <c r="N23">
        <f>BPMCCS!N23</f>
        <v>0</v>
      </c>
      <c r="O23">
        <f>BPMCCS!O23</f>
        <v>0</v>
      </c>
      <c r="P23">
        <f>BPMCCS!P23</f>
        <v>0</v>
      </c>
      <c r="Q23">
        <f>BPMCCS!Q23</f>
        <v>0</v>
      </c>
      <c r="R23">
        <f>BPMCCS!R23</f>
        <v>0</v>
      </c>
      <c r="S23">
        <f>BPMCCS!S23</f>
        <v>0</v>
      </c>
      <c r="T23">
        <f>BPMCCS!T23</f>
        <v>0</v>
      </c>
      <c r="U23">
        <f>BPMCCS!U23</f>
        <v>0</v>
      </c>
      <c r="V23">
        <f>BPMCCS!V23</f>
        <v>0</v>
      </c>
      <c r="W23">
        <f>BPMCCS!W23</f>
        <v>0</v>
      </c>
      <c r="X23">
        <f>BPMCCS!X23</f>
        <v>0</v>
      </c>
      <c r="Y23">
        <f>BPMCCS!Y23</f>
        <v>0</v>
      </c>
      <c r="Z23">
        <f>BPMCCS!Z23</f>
        <v>0</v>
      </c>
      <c r="AA23">
        <f>BPMCCS!AA23</f>
        <v>0</v>
      </c>
      <c r="AB23">
        <f>BPMCCS!AB23</f>
        <v>0</v>
      </c>
      <c r="AC23">
        <f>BPMCCS!AC23</f>
        <v>0</v>
      </c>
      <c r="AD23">
        <f>BPMCCS!AD23</f>
        <v>0</v>
      </c>
      <c r="AE23">
        <f>BPMCCS!AE23</f>
        <v>0</v>
      </c>
      <c r="AF23">
        <f>BPMCCS!AF23</f>
        <v>0</v>
      </c>
    </row>
    <row r="24" spans="1:32" x14ac:dyDescent="0.35">
      <c r="A24" s="21" t="s">
        <v>33</v>
      </c>
      <c r="B24">
        <f>BPMCCS!B24</f>
        <v>0</v>
      </c>
      <c r="C24">
        <f>BPMCCS!C24</f>
        <v>0</v>
      </c>
      <c r="D24">
        <f>BPMCCS!D24</f>
        <v>0</v>
      </c>
      <c r="E24">
        <f>BPMCCS!E24</f>
        <v>0</v>
      </c>
      <c r="F24">
        <f>BPMCCS!F24</f>
        <v>0</v>
      </c>
      <c r="G24">
        <f>BPMCCS!G24</f>
        <v>0</v>
      </c>
      <c r="H24">
        <f>BPMCCS!H24</f>
        <v>0</v>
      </c>
      <c r="I24">
        <f>BPMCCS!I24</f>
        <v>0</v>
      </c>
      <c r="J24">
        <f>BPMCCS!J24</f>
        <v>0</v>
      </c>
      <c r="K24">
        <f>BPMCCS!K24</f>
        <v>0</v>
      </c>
      <c r="L24">
        <f>BPMCCS!L24</f>
        <v>0</v>
      </c>
      <c r="M24">
        <f>BPMCCS!M24</f>
        <v>0</v>
      </c>
      <c r="N24">
        <f>BPMCCS!N24</f>
        <v>0</v>
      </c>
      <c r="O24">
        <f>BPMCCS!O24</f>
        <v>0</v>
      </c>
      <c r="P24">
        <f>BPMCCS!P24</f>
        <v>0</v>
      </c>
      <c r="Q24">
        <f>BPMCCS!Q24</f>
        <v>0</v>
      </c>
      <c r="R24">
        <f>BPMCCS!R24</f>
        <v>0</v>
      </c>
      <c r="S24">
        <f>BPMCCS!S24</f>
        <v>0</v>
      </c>
      <c r="T24">
        <f>BPMCCS!T24</f>
        <v>0</v>
      </c>
      <c r="U24">
        <f>BPMCCS!U24</f>
        <v>0</v>
      </c>
      <c r="V24">
        <f>BPMCCS!V24</f>
        <v>0</v>
      </c>
      <c r="W24">
        <f>BPMCCS!W24</f>
        <v>0</v>
      </c>
      <c r="X24">
        <f>BPMCCS!X24</f>
        <v>0</v>
      </c>
      <c r="Y24">
        <f>BPMCCS!Y24</f>
        <v>0</v>
      </c>
      <c r="Z24">
        <f>BPMCCS!Z24</f>
        <v>0</v>
      </c>
      <c r="AA24">
        <f>BPMCCS!AA24</f>
        <v>0</v>
      </c>
      <c r="AB24">
        <f>BPMCCS!AB24</f>
        <v>0</v>
      </c>
      <c r="AC24">
        <f>BPMCCS!AC24</f>
        <v>0</v>
      </c>
      <c r="AD24">
        <f>BPMCCS!AD24</f>
        <v>0</v>
      </c>
      <c r="AE24">
        <f>BPMCCS!AE24</f>
        <v>0</v>
      </c>
      <c r="AF24">
        <f>BPMCCS!AF24</f>
        <v>0</v>
      </c>
    </row>
    <row r="25" spans="1:32" x14ac:dyDescent="0.35">
      <c r="A25" s="21" t="s">
        <v>34</v>
      </c>
      <c r="B25">
        <f>BPMCCS!B25</f>
        <v>0</v>
      </c>
      <c r="C25">
        <f>BPMCCS!C25</f>
        <v>0</v>
      </c>
      <c r="D25">
        <f>BPMCCS!D25</f>
        <v>0</v>
      </c>
      <c r="E25">
        <f>BPMCCS!E25</f>
        <v>0</v>
      </c>
      <c r="F25">
        <f>BPMCCS!F25</f>
        <v>0</v>
      </c>
      <c r="G25">
        <f>BPMCCS!G25</f>
        <v>0</v>
      </c>
      <c r="H25">
        <f>BPMCCS!H25</f>
        <v>0</v>
      </c>
      <c r="I25">
        <f>BPMCCS!I25</f>
        <v>0</v>
      </c>
      <c r="J25">
        <f>BPMCCS!J25</f>
        <v>0</v>
      </c>
      <c r="K25">
        <f>BPMCCS!K25</f>
        <v>0</v>
      </c>
      <c r="L25">
        <f>BPMCCS!L25</f>
        <v>0</v>
      </c>
      <c r="M25">
        <f>BPMCCS!M25</f>
        <v>0</v>
      </c>
      <c r="N25">
        <f>BPMCCS!N25</f>
        <v>0</v>
      </c>
      <c r="O25">
        <f>BPMCCS!O25</f>
        <v>0</v>
      </c>
      <c r="P25">
        <f>BPMCCS!P25</f>
        <v>0</v>
      </c>
      <c r="Q25">
        <f>BPMCCS!Q25</f>
        <v>0</v>
      </c>
      <c r="R25">
        <f>BPMCCS!R25</f>
        <v>0</v>
      </c>
      <c r="S25">
        <f>BPMCCS!S25</f>
        <v>0</v>
      </c>
      <c r="T25">
        <f>BPMCCS!T25</f>
        <v>0</v>
      </c>
      <c r="U25">
        <f>BPMCCS!U25</f>
        <v>0</v>
      </c>
      <c r="V25">
        <f>BPMCCS!V25</f>
        <v>0</v>
      </c>
      <c r="W25">
        <f>BPMCCS!W25</f>
        <v>0</v>
      </c>
      <c r="X25">
        <f>BPMCCS!X25</f>
        <v>0</v>
      </c>
      <c r="Y25">
        <f>BPMCCS!Y25</f>
        <v>0</v>
      </c>
      <c r="Z25">
        <f>BPMCCS!Z25</f>
        <v>0</v>
      </c>
      <c r="AA25">
        <f>BPMCCS!AA25</f>
        <v>0</v>
      </c>
      <c r="AB25">
        <f>BPMCCS!AB25</f>
        <v>0</v>
      </c>
      <c r="AC25">
        <f>BPMCCS!AC25</f>
        <v>0</v>
      </c>
      <c r="AD25">
        <f>BPMCCS!AD25</f>
        <v>0</v>
      </c>
      <c r="AE25">
        <f>BPMCCS!AE25</f>
        <v>0</v>
      </c>
      <c r="AF25">
        <f>BPMCCS!AF25</f>
        <v>0</v>
      </c>
    </row>
    <row r="26" spans="1:32" x14ac:dyDescent="0.35">
      <c r="A26" s="3"/>
    </row>
    <row r="28" spans="1:32" x14ac:dyDescent="0.35">
      <c r="A28" s="16" t="s">
        <v>77</v>
      </c>
    </row>
    <row r="29" spans="1:32" x14ac:dyDescent="0.35">
      <c r="A29" s="11" t="s">
        <v>78</v>
      </c>
      <c r="D29" s="7">
        <f>'Hydrogen Results'!E$78/'Hydrogen Results'!E$77</f>
        <v>0.3223877366021296</v>
      </c>
      <c r="E29" s="7">
        <f>'Hydrogen Results'!F$78/'Hydrogen Results'!F$77</f>
        <v>0.46531214340584598</v>
      </c>
      <c r="F29" s="7">
        <f>'Hydrogen Results'!G$78/'Hydrogen Results'!G$77</f>
        <v>0.55192453060264723</v>
      </c>
      <c r="G29" s="7">
        <f>'Hydrogen Results'!H$78/'Hydrogen Results'!H$77</f>
        <v>0.59569710718305102</v>
      </c>
      <c r="H29" s="7">
        <f>'Hydrogen Results'!I$78/'Hydrogen Results'!I$77</f>
        <v>0.64030936987455678</v>
      </c>
      <c r="I29" s="7">
        <f>'Hydrogen Results'!J$78/'Hydrogen Results'!J$77</f>
        <v>0.69868566518184028</v>
      </c>
      <c r="J29" s="7">
        <f>'Hydrogen Results'!K$78/'Hydrogen Results'!K$77</f>
        <v>0.84935107629597217</v>
      </c>
      <c r="K29" s="7">
        <f>'Hydrogen Results'!L$78/'Hydrogen Results'!L$77</f>
        <v>0.92225427727777187</v>
      </c>
      <c r="L29" s="7">
        <f>'Hydrogen Results'!M$78/'Hydrogen Results'!M$77</f>
        <v>0.92017633927301057</v>
      </c>
    </row>
    <row r="30" spans="1:32" x14ac:dyDescent="0.35">
      <c r="A30" s="12" t="s">
        <v>79</v>
      </c>
    </row>
    <row r="31" spans="1:32" x14ac:dyDescent="0.35">
      <c r="A31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D0B4-6850-4B8B-ABD9-2C420345945A}">
  <sheetPr>
    <tabColor theme="4"/>
  </sheetPr>
  <dimension ref="A1:AF25"/>
  <sheetViews>
    <sheetView zoomScale="70" zoomScaleNormal="70" workbookViewId="0">
      <selection activeCell="B8" sqref="B8"/>
    </sheetView>
  </sheetViews>
  <sheetFormatPr defaultColWidth="11.453125" defaultRowHeight="14.5" x14ac:dyDescent="0.35"/>
  <cols>
    <col min="1" max="1" width="36.453125" bestFit="1" customWidth="1"/>
  </cols>
  <sheetData>
    <row r="1" spans="1:32" x14ac:dyDescent="0.35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9</v>
      </c>
      <c r="B2" s="25">
        <f>Calculations!B2</f>
        <v>0</v>
      </c>
      <c r="C2" s="25">
        <f>Calculations!C2</f>
        <v>0</v>
      </c>
      <c r="D2" s="25">
        <f>Calculations!D2</f>
        <v>0</v>
      </c>
      <c r="E2" s="25">
        <f>Calculations!E2</f>
        <v>0</v>
      </c>
      <c r="F2" s="25">
        <f>Calculations!F2</f>
        <v>0</v>
      </c>
      <c r="G2" s="25">
        <f>Calculations!G2</f>
        <v>0</v>
      </c>
      <c r="H2" s="25">
        <f>Calculations!H2</f>
        <v>0</v>
      </c>
      <c r="I2" s="25">
        <f>Calculations!I2</f>
        <v>0</v>
      </c>
      <c r="J2" s="25">
        <f>Calculations!J2</f>
        <v>0</v>
      </c>
      <c r="K2" s="25">
        <f>Calculations!K2</f>
        <v>0</v>
      </c>
      <c r="L2" s="25">
        <f>Calculations!L2</f>
        <v>0</v>
      </c>
      <c r="M2" s="25">
        <f>Calculations!M2</f>
        <v>0</v>
      </c>
      <c r="N2" s="25">
        <f>Calculations!N2</f>
        <v>0</v>
      </c>
      <c r="O2" s="25">
        <f>Calculations!O2</f>
        <v>0</v>
      </c>
      <c r="P2" s="25">
        <f>Calculations!P2</f>
        <v>0</v>
      </c>
      <c r="Q2" s="25">
        <f>Calculations!Q2</f>
        <v>0</v>
      </c>
      <c r="R2" s="25">
        <f>Calculations!R2</f>
        <v>0</v>
      </c>
      <c r="S2" s="25">
        <f>Calculations!S2</f>
        <v>0</v>
      </c>
      <c r="T2" s="25">
        <f>Calculations!T2</f>
        <v>0</v>
      </c>
      <c r="U2" s="25">
        <f>Calculations!U2</f>
        <v>0</v>
      </c>
      <c r="V2" s="25">
        <f>Calculations!V2</f>
        <v>0</v>
      </c>
      <c r="W2" s="25">
        <f>Calculations!W2</f>
        <v>0</v>
      </c>
      <c r="X2" s="25">
        <f>Calculations!X2</f>
        <v>0</v>
      </c>
      <c r="Y2" s="25">
        <f>Calculations!Y2</f>
        <v>0</v>
      </c>
      <c r="Z2" s="25">
        <f>Calculations!Z2</f>
        <v>0</v>
      </c>
      <c r="AA2" s="25">
        <f>Calculations!AA2</f>
        <v>0</v>
      </c>
      <c r="AB2" s="25">
        <f>Calculations!AB2</f>
        <v>0</v>
      </c>
      <c r="AC2" s="25">
        <f>Calculations!AC2</f>
        <v>0</v>
      </c>
      <c r="AD2" s="25">
        <f>Calculations!AD2</f>
        <v>0</v>
      </c>
      <c r="AE2" s="25">
        <f>Calculations!AE2</f>
        <v>0</v>
      </c>
      <c r="AF2" s="25">
        <f>Calculations!AF2</f>
        <v>0</v>
      </c>
    </row>
    <row r="3" spans="1:32" x14ac:dyDescent="0.35">
      <c r="A3" t="s">
        <v>22</v>
      </c>
      <c r="B3" s="25">
        <f>Calculations!B3</f>
        <v>0</v>
      </c>
      <c r="C3" s="25">
        <f>Calculations!C3</f>
        <v>0</v>
      </c>
      <c r="D3" s="25">
        <f>Calculations!D3</f>
        <v>0</v>
      </c>
      <c r="E3" s="25">
        <f>Calculations!E3</f>
        <v>0</v>
      </c>
      <c r="F3" s="25">
        <f>Calculations!F3</f>
        <v>0</v>
      </c>
      <c r="G3" s="25">
        <f>Calculations!G3</f>
        <v>0</v>
      </c>
      <c r="H3" s="25">
        <f>Calculations!H3</f>
        <v>0</v>
      </c>
      <c r="I3" s="25">
        <f>Calculations!I3</f>
        <v>0</v>
      </c>
      <c r="J3" s="25">
        <f>Calculations!J3</f>
        <v>0</v>
      </c>
      <c r="K3" s="25">
        <f>Calculations!K3</f>
        <v>0</v>
      </c>
      <c r="L3" s="25">
        <f>Calculations!L3</f>
        <v>0</v>
      </c>
      <c r="M3" s="25">
        <f>Calculations!M3</f>
        <v>0</v>
      </c>
      <c r="N3" s="25">
        <f>Calculations!N3</f>
        <v>0</v>
      </c>
      <c r="O3" s="25">
        <f>Calculations!O3</f>
        <v>0</v>
      </c>
      <c r="P3" s="25">
        <f>Calculations!P3</f>
        <v>0</v>
      </c>
      <c r="Q3" s="25">
        <f>Calculations!Q3</f>
        <v>0</v>
      </c>
      <c r="R3" s="25">
        <f>Calculations!R3</f>
        <v>0</v>
      </c>
      <c r="S3" s="25">
        <f>Calculations!S3</f>
        <v>0</v>
      </c>
      <c r="T3" s="25">
        <f>Calculations!T3</f>
        <v>0</v>
      </c>
      <c r="U3" s="25">
        <f>Calculations!U3</f>
        <v>0</v>
      </c>
      <c r="V3" s="25">
        <f>Calculations!V3</f>
        <v>0</v>
      </c>
      <c r="W3" s="25">
        <f>Calculations!W3</f>
        <v>0</v>
      </c>
      <c r="X3" s="25">
        <f>Calculations!X3</f>
        <v>0</v>
      </c>
      <c r="Y3" s="25">
        <f>Calculations!Y3</f>
        <v>0</v>
      </c>
      <c r="Z3" s="25">
        <f>Calculations!Z3</f>
        <v>0</v>
      </c>
      <c r="AA3" s="25">
        <f>Calculations!AA3</f>
        <v>0</v>
      </c>
      <c r="AB3" s="25">
        <f>Calculations!AB3</f>
        <v>0</v>
      </c>
      <c r="AC3" s="25">
        <f>Calculations!AC3</f>
        <v>0</v>
      </c>
      <c r="AD3" s="25">
        <f>Calculations!AD3</f>
        <v>0</v>
      </c>
      <c r="AE3" s="25">
        <f>Calculations!AE3</f>
        <v>0</v>
      </c>
      <c r="AF3" s="25">
        <f>Calculations!AF3</f>
        <v>0</v>
      </c>
    </row>
    <row r="4" spans="1:32" x14ac:dyDescent="0.35">
      <c r="A4" t="s">
        <v>25</v>
      </c>
      <c r="B4" s="25">
        <f>Calculations!B4</f>
        <v>0</v>
      </c>
      <c r="C4" s="25">
        <f>Calculations!C4</f>
        <v>0</v>
      </c>
      <c r="D4" s="25">
        <f>Calculations!D4</f>
        <v>0</v>
      </c>
      <c r="E4" s="25">
        <f>Calculations!E4</f>
        <v>0</v>
      </c>
      <c r="F4" s="25">
        <f>Calculations!F4</f>
        <v>0</v>
      </c>
      <c r="G4" s="25">
        <f>Calculations!G4</f>
        <v>0</v>
      </c>
      <c r="H4" s="25">
        <f>Calculations!H4</f>
        <v>0</v>
      </c>
      <c r="I4" s="25">
        <f>Calculations!I4</f>
        <v>0</v>
      </c>
      <c r="J4" s="25">
        <f>Calculations!J4</f>
        <v>0</v>
      </c>
      <c r="K4" s="25">
        <f>Calculations!K4</f>
        <v>0</v>
      </c>
      <c r="L4" s="25">
        <f>Calculations!L4</f>
        <v>0</v>
      </c>
      <c r="M4" s="25">
        <f>Calculations!M4</f>
        <v>0</v>
      </c>
      <c r="N4" s="25">
        <f>Calculations!N4</f>
        <v>0</v>
      </c>
      <c r="O4" s="25">
        <f>Calculations!O4</f>
        <v>0</v>
      </c>
      <c r="P4" s="25">
        <f>Calculations!P4</f>
        <v>0</v>
      </c>
      <c r="Q4" s="25">
        <f>Calculations!Q4</f>
        <v>0</v>
      </c>
      <c r="R4" s="25">
        <f>Calculations!R4</f>
        <v>0</v>
      </c>
      <c r="S4" s="25">
        <f>Calculations!S4</f>
        <v>0</v>
      </c>
      <c r="T4" s="25">
        <f>Calculations!T4</f>
        <v>0</v>
      </c>
      <c r="U4" s="25">
        <f>Calculations!U4</f>
        <v>0</v>
      </c>
      <c r="V4" s="25">
        <f>Calculations!V4</f>
        <v>0</v>
      </c>
      <c r="W4" s="25">
        <f>Calculations!W4</f>
        <v>0</v>
      </c>
      <c r="X4" s="25">
        <f>Calculations!X4</f>
        <v>0</v>
      </c>
      <c r="Y4" s="25">
        <f>Calculations!Y4</f>
        <v>0</v>
      </c>
      <c r="Z4" s="25">
        <f>Calculations!Z4</f>
        <v>0</v>
      </c>
      <c r="AA4" s="25">
        <f>Calculations!AA4</f>
        <v>0</v>
      </c>
      <c r="AB4" s="25">
        <f>Calculations!AB4</f>
        <v>0</v>
      </c>
      <c r="AC4" s="25">
        <f>Calculations!AC4</f>
        <v>0</v>
      </c>
      <c r="AD4" s="25">
        <f>Calculations!AD4</f>
        <v>0</v>
      </c>
      <c r="AE4" s="25">
        <f>Calculations!AE4</f>
        <v>0</v>
      </c>
      <c r="AF4" s="25">
        <f>Calculations!AF4</f>
        <v>0</v>
      </c>
    </row>
    <row r="5" spans="1:32" x14ac:dyDescent="0.35">
      <c r="A5" t="s">
        <v>20</v>
      </c>
      <c r="B5" s="25">
        <f>Calculations!B5</f>
        <v>0</v>
      </c>
      <c r="C5" s="25">
        <f>Calculations!C5</f>
        <v>0</v>
      </c>
      <c r="D5" s="25">
        <f>Calculations!D5</f>
        <v>0</v>
      </c>
      <c r="E5" s="25">
        <f>Calculations!E5</f>
        <v>0</v>
      </c>
      <c r="F5" s="25">
        <f>Calculations!F5</f>
        <v>0</v>
      </c>
      <c r="G5" s="25">
        <f>Calculations!G5</f>
        <v>0</v>
      </c>
      <c r="H5" s="25">
        <f>Calculations!H5</f>
        <v>0</v>
      </c>
      <c r="I5" s="25">
        <f>Calculations!I5</f>
        <v>0</v>
      </c>
      <c r="J5" s="25">
        <f>Calculations!J5</f>
        <v>0</v>
      </c>
      <c r="K5" s="25">
        <f>Calculations!K5</f>
        <v>0</v>
      </c>
      <c r="L5" s="25">
        <f>Calculations!L5</f>
        <v>0</v>
      </c>
      <c r="M5" s="25">
        <f>Calculations!M5</f>
        <v>0</v>
      </c>
      <c r="N5" s="25">
        <f>Calculations!N5</f>
        <v>0</v>
      </c>
      <c r="O5" s="25">
        <f>Calculations!O5</f>
        <v>0</v>
      </c>
      <c r="P5" s="25">
        <f>Calculations!P5</f>
        <v>0</v>
      </c>
      <c r="Q5" s="25">
        <f>Calculations!Q5</f>
        <v>0</v>
      </c>
      <c r="R5" s="25">
        <f>Calculations!R5</f>
        <v>0</v>
      </c>
      <c r="S5" s="25">
        <f>Calculations!S5</f>
        <v>0</v>
      </c>
      <c r="T5" s="25">
        <f>Calculations!T5</f>
        <v>0</v>
      </c>
      <c r="U5" s="25">
        <f>Calculations!U5</f>
        <v>0</v>
      </c>
      <c r="V5" s="25">
        <f>Calculations!V5</f>
        <v>3192</v>
      </c>
      <c r="W5" s="25">
        <f>Calculations!W5</f>
        <v>0</v>
      </c>
      <c r="X5" s="25">
        <f>Calculations!X5</f>
        <v>0</v>
      </c>
      <c r="Y5" s="25">
        <f>Calculations!Y5</f>
        <v>0</v>
      </c>
      <c r="Z5" s="25">
        <f>Calculations!Z5</f>
        <v>0</v>
      </c>
      <c r="AA5" s="25">
        <f>Calculations!AA5</f>
        <v>670</v>
      </c>
      <c r="AB5" s="25">
        <f>Calculations!AB5</f>
        <v>0</v>
      </c>
      <c r="AC5" s="25">
        <f>Calculations!AC5</f>
        <v>0</v>
      </c>
      <c r="AD5" s="25">
        <f>Calculations!AD5</f>
        <v>0</v>
      </c>
      <c r="AE5" s="25">
        <f>Calculations!AE5</f>
        <v>0</v>
      </c>
      <c r="AF5" s="25">
        <f>Calculations!AF5</f>
        <v>3658</v>
      </c>
    </row>
    <row r="6" spans="1:32" x14ac:dyDescent="0.35">
      <c r="A6" t="s">
        <v>10</v>
      </c>
      <c r="B6" s="25">
        <f>Calculations!B6</f>
        <v>0</v>
      </c>
      <c r="C6" s="25">
        <f>Calculations!C6</f>
        <v>0</v>
      </c>
      <c r="D6" s="25">
        <f>Calculations!D6</f>
        <v>2653</v>
      </c>
      <c r="E6" s="25">
        <f>Calculations!E6</f>
        <v>9501.7099999999991</v>
      </c>
      <c r="F6" s="25">
        <f>Calculations!F6</f>
        <v>9501.7099999999991</v>
      </c>
      <c r="G6" s="25">
        <f>Calculations!G6</f>
        <v>9501.7099999999991</v>
      </c>
      <c r="H6" s="25">
        <f>Calculations!H6</f>
        <v>156.76</v>
      </c>
      <c r="I6" s="25">
        <f>Calculations!I6</f>
        <v>156.76</v>
      </c>
      <c r="J6" s="25">
        <f>Calculations!J6</f>
        <v>156.76</v>
      </c>
      <c r="K6" s="25">
        <f>Calculations!K6</f>
        <v>156.76</v>
      </c>
      <c r="L6" s="25">
        <f>Calculations!L6</f>
        <v>156.76</v>
      </c>
      <c r="M6" s="25">
        <f>Calculations!M6</f>
        <v>40</v>
      </c>
      <c r="N6" s="25">
        <f>Calculations!N6</f>
        <v>40</v>
      </c>
      <c r="O6" s="25">
        <f>Calculations!O6</f>
        <v>40</v>
      </c>
      <c r="P6" s="25">
        <f>Calculations!P6</f>
        <v>40</v>
      </c>
      <c r="Q6" s="25">
        <f>Calculations!Q6</f>
        <v>40</v>
      </c>
      <c r="R6" s="25">
        <f>Calculations!R6</f>
        <v>40</v>
      </c>
      <c r="S6" s="25">
        <f>Calculations!S6</f>
        <v>40</v>
      </c>
      <c r="T6" s="25">
        <f>Calculations!T6</f>
        <v>40</v>
      </c>
      <c r="U6" s="25">
        <f>Calculations!U6</f>
        <v>40</v>
      </c>
      <c r="V6" s="25">
        <f>Calculations!V6</f>
        <v>40</v>
      </c>
      <c r="W6" s="25">
        <f>Calculations!W6</f>
        <v>40</v>
      </c>
      <c r="X6" s="25">
        <f>Calculations!X6</f>
        <v>40</v>
      </c>
      <c r="Y6" s="25">
        <f>Calculations!Y6</f>
        <v>40</v>
      </c>
      <c r="Z6" s="25">
        <f>Calculations!Z6</f>
        <v>40</v>
      </c>
      <c r="AA6" s="25">
        <f>Calculations!AA6</f>
        <v>40</v>
      </c>
      <c r="AB6" s="25">
        <f>Calculations!AB6</f>
        <v>40</v>
      </c>
      <c r="AC6" s="25">
        <f>Calculations!AC6</f>
        <v>40</v>
      </c>
      <c r="AD6" s="25">
        <f>Calculations!AD6</f>
        <v>40</v>
      </c>
      <c r="AE6" s="25">
        <f>Calculations!AE6</f>
        <v>40</v>
      </c>
      <c r="AF6" s="25">
        <f>Calculations!AF6</f>
        <v>40</v>
      </c>
    </row>
    <row r="7" spans="1:32" x14ac:dyDescent="0.35">
      <c r="A7" t="s">
        <v>11</v>
      </c>
      <c r="B7" s="25">
        <f>Calculations!B7</f>
        <v>7464</v>
      </c>
      <c r="C7" s="25">
        <f>Calculations!C7</f>
        <v>10643</v>
      </c>
      <c r="D7" s="25">
        <f>Calculations!D7</f>
        <v>14122</v>
      </c>
      <c r="E7" s="25">
        <f>Calculations!E7</f>
        <v>7464</v>
      </c>
      <c r="F7" s="25">
        <f>Calculations!F7</f>
        <v>0</v>
      </c>
      <c r="G7" s="25">
        <f>Calculations!G7</f>
        <v>0</v>
      </c>
      <c r="H7" s="25">
        <f>Calculations!H7</f>
        <v>500</v>
      </c>
      <c r="I7" s="25">
        <f>Calculations!I7</f>
        <v>800</v>
      </c>
      <c r="J7" s="25">
        <f>Calculations!J7</f>
        <v>1500</v>
      </c>
      <c r="K7" s="25">
        <f>Calculations!K7</f>
        <v>1000</v>
      </c>
      <c r="L7" s="25">
        <f>Calculations!L7</f>
        <v>2500</v>
      </c>
      <c r="M7" s="25">
        <f>Calculations!M7</f>
        <v>2398.6207022857816</v>
      </c>
      <c r="N7" s="25">
        <f>Calculations!N7</f>
        <v>3103.5811212460735</v>
      </c>
      <c r="O7" s="25">
        <f>Calculations!O7</f>
        <v>0</v>
      </c>
      <c r="P7" s="25">
        <f>Calculations!P7</f>
        <v>0</v>
      </c>
      <c r="Q7" s="25">
        <f>Calculations!Q7</f>
        <v>0</v>
      </c>
      <c r="R7" s="25">
        <f>Calculations!R7</f>
        <v>0</v>
      </c>
      <c r="S7" s="25">
        <f>Calculations!S7</f>
        <v>0</v>
      </c>
      <c r="T7" s="25">
        <f>Calculations!T7</f>
        <v>0</v>
      </c>
      <c r="U7" s="25">
        <f>Calculations!U7</f>
        <v>0</v>
      </c>
      <c r="V7" s="25">
        <f>Calculations!V7</f>
        <v>0</v>
      </c>
      <c r="W7" s="25">
        <f>Calculations!W7</f>
        <v>0</v>
      </c>
      <c r="X7" s="25">
        <f>Calculations!X7</f>
        <v>0</v>
      </c>
      <c r="Y7" s="25">
        <f>Calculations!Y7</f>
        <v>0</v>
      </c>
      <c r="Z7" s="25">
        <f>Calculations!Z7</f>
        <v>0</v>
      </c>
      <c r="AA7" s="25">
        <f>Calculations!AA7</f>
        <v>0</v>
      </c>
      <c r="AB7" s="25">
        <f>Calculations!AB7</f>
        <v>0</v>
      </c>
      <c r="AC7" s="25">
        <f>Calculations!AC7</f>
        <v>0</v>
      </c>
      <c r="AD7" s="25">
        <f>Calculations!AD7</f>
        <v>0</v>
      </c>
      <c r="AE7" s="25">
        <f>Calculations!AE7</f>
        <v>0</v>
      </c>
      <c r="AF7" s="25">
        <f>Calculations!AF7</f>
        <v>0</v>
      </c>
    </row>
    <row r="8" spans="1:32" x14ac:dyDescent="0.35">
      <c r="A8" t="s">
        <v>23</v>
      </c>
      <c r="B8" s="25">
        <f>Calculations!B8</f>
        <v>6220.98</v>
      </c>
      <c r="C8" s="25">
        <f>Calculations!C8</f>
        <v>8749.56</v>
      </c>
      <c r="D8" s="25">
        <f>Calculations!D8</f>
        <v>12230.48</v>
      </c>
      <c r="E8" s="25">
        <f>Calculations!E8</f>
        <v>10011.8825</v>
      </c>
      <c r="F8" s="25">
        <f>Calculations!F8</f>
        <v>0</v>
      </c>
      <c r="G8" s="25">
        <f>Calculations!G8</f>
        <v>0</v>
      </c>
      <c r="H8" s="25">
        <f>Calculations!H8</f>
        <v>3000</v>
      </c>
      <c r="I8" s="25">
        <f>Calculations!I8</f>
        <v>4500</v>
      </c>
      <c r="J8" s="25">
        <f>Calculations!J8</f>
        <v>6000</v>
      </c>
      <c r="K8" s="25">
        <f>Calculations!K8</f>
        <v>6000</v>
      </c>
      <c r="L8" s="25">
        <f>Calculations!L8</f>
        <v>9000</v>
      </c>
      <c r="M8" s="25">
        <f>Calculations!M8</f>
        <v>863.22808978639773</v>
      </c>
      <c r="N8" s="25">
        <f>Calculations!N8</f>
        <v>1116.9246180840655</v>
      </c>
      <c r="O8" s="25">
        <f>Calculations!O8</f>
        <v>0</v>
      </c>
      <c r="P8" s="25">
        <f>Calculations!P8</f>
        <v>0</v>
      </c>
      <c r="Q8" s="25">
        <f>Calculations!Q8</f>
        <v>0</v>
      </c>
      <c r="R8" s="25">
        <f>Calculations!R8</f>
        <v>0</v>
      </c>
      <c r="S8" s="25">
        <f>Calculations!S8</f>
        <v>0</v>
      </c>
      <c r="T8" s="25">
        <f>Calculations!T8</f>
        <v>0</v>
      </c>
      <c r="U8" s="25">
        <f>Calculations!U8</f>
        <v>0</v>
      </c>
      <c r="V8" s="25">
        <f>Calculations!V8</f>
        <v>0</v>
      </c>
      <c r="W8" s="25">
        <f>Calculations!W8</f>
        <v>0</v>
      </c>
      <c r="X8" s="25">
        <f>Calculations!X8</f>
        <v>0</v>
      </c>
      <c r="Y8" s="25">
        <f>Calculations!Y8</f>
        <v>0</v>
      </c>
      <c r="Z8" s="25">
        <f>Calculations!Z8</f>
        <v>0</v>
      </c>
      <c r="AA8" s="25">
        <f>Calculations!AA8</f>
        <v>0</v>
      </c>
      <c r="AB8" s="25">
        <f>Calculations!AB8</f>
        <v>0</v>
      </c>
      <c r="AC8" s="25">
        <f>Calculations!AC8</f>
        <v>0</v>
      </c>
      <c r="AD8" s="25">
        <f>Calculations!AD8</f>
        <v>0</v>
      </c>
      <c r="AE8" s="25">
        <f>Calculations!AE8</f>
        <v>0</v>
      </c>
      <c r="AF8" s="25">
        <f>Calculations!AF8</f>
        <v>0</v>
      </c>
    </row>
    <row r="9" spans="1:32" x14ac:dyDescent="0.35">
      <c r="A9" t="s">
        <v>12</v>
      </c>
      <c r="B9" s="25">
        <f>Calculations!B9</f>
        <v>0</v>
      </c>
      <c r="C9" s="25">
        <f>Calculations!C9</f>
        <v>0</v>
      </c>
      <c r="D9" s="25">
        <f>Calculations!D9</f>
        <v>0</v>
      </c>
      <c r="E9" s="25">
        <f>Calculations!E9</f>
        <v>0</v>
      </c>
      <c r="F9" s="25">
        <f>Calculations!F9</f>
        <v>0</v>
      </c>
      <c r="G9" s="25">
        <f>Calculations!G9</f>
        <v>0</v>
      </c>
      <c r="H9" s="25">
        <f>Calculations!H9</f>
        <v>0</v>
      </c>
      <c r="I9" s="25">
        <f>Calculations!I9</f>
        <v>0</v>
      </c>
      <c r="J9" s="25">
        <f>Calculations!J9</f>
        <v>0</v>
      </c>
      <c r="K9" s="25">
        <f>Calculations!K9</f>
        <v>0</v>
      </c>
      <c r="L9" s="25">
        <f>Calculations!L9</f>
        <v>0</v>
      </c>
      <c r="M9" s="25">
        <f>Calculations!M9</f>
        <v>0</v>
      </c>
      <c r="N9" s="25">
        <f>Calculations!N9</f>
        <v>0</v>
      </c>
      <c r="O9" s="25">
        <f>Calculations!O9</f>
        <v>0</v>
      </c>
      <c r="P9" s="25">
        <f>Calculations!P9</f>
        <v>0</v>
      </c>
      <c r="Q9" s="25">
        <f>Calculations!Q9</f>
        <v>0</v>
      </c>
      <c r="R9" s="25">
        <f>Calculations!R9</f>
        <v>0</v>
      </c>
      <c r="S9" s="25">
        <f>Calculations!S9</f>
        <v>0</v>
      </c>
      <c r="T9" s="25">
        <f>Calculations!T9</f>
        <v>0</v>
      </c>
      <c r="U9" s="25">
        <f>Calculations!U9</f>
        <v>0</v>
      </c>
      <c r="V9" s="25">
        <f>Calculations!V9</f>
        <v>0</v>
      </c>
      <c r="W9" s="25">
        <f>Calculations!W9</f>
        <v>0</v>
      </c>
      <c r="X9" s="25">
        <f>Calculations!X9</f>
        <v>0</v>
      </c>
      <c r="Y9" s="25">
        <f>Calculations!Y9</f>
        <v>0</v>
      </c>
      <c r="Z9" s="25">
        <f>Calculations!Z9</f>
        <v>0</v>
      </c>
      <c r="AA9" s="25">
        <f>Calculations!AA9</f>
        <v>0</v>
      </c>
      <c r="AB9" s="25">
        <f>Calculations!AB9</f>
        <v>0</v>
      </c>
      <c r="AC9" s="25">
        <f>Calculations!AC9</f>
        <v>0</v>
      </c>
      <c r="AD9" s="25">
        <f>Calculations!AD9</f>
        <v>0</v>
      </c>
      <c r="AE9" s="25">
        <f>Calculations!AE9</f>
        <v>0</v>
      </c>
      <c r="AF9" s="25">
        <f>Calculations!AF9</f>
        <v>0</v>
      </c>
    </row>
    <row r="10" spans="1:32" x14ac:dyDescent="0.35">
      <c r="A10" t="s">
        <v>13</v>
      </c>
      <c r="B10" s="25">
        <f>Calculations!B10</f>
        <v>0</v>
      </c>
      <c r="C10" s="25">
        <f>Calculations!C10</f>
        <v>0</v>
      </c>
      <c r="D10" s="25">
        <f>Calculations!D10</f>
        <v>0</v>
      </c>
      <c r="E10" s="25">
        <f>Calculations!E10</f>
        <v>0</v>
      </c>
      <c r="F10" s="25">
        <f>Calculations!F10</f>
        <v>0</v>
      </c>
      <c r="G10" s="25">
        <f>Calculations!G10</f>
        <v>0</v>
      </c>
      <c r="H10" s="25">
        <f>Calculations!H10</f>
        <v>0</v>
      </c>
      <c r="I10" s="25">
        <f>Calculations!I10</f>
        <v>0</v>
      </c>
      <c r="J10" s="25">
        <f>Calculations!J10</f>
        <v>0</v>
      </c>
      <c r="K10" s="25">
        <f>Calculations!K10</f>
        <v>0</v>
      </c>
      <c r="L10" s="25">
        <f>Calculations!L10</f>
        <v>0</v>
      </c>
      <c r="M10" s="25">
        <f>Calculations!M10</f>
        <v>0</v>
      </c>
      <c r="N10" s="25">
        <f>Calculations!N10</f>
        <v>0</v>
      </c>
      <c r="O10" s="25">
        <f>Calculations!O10</f>
        <v>0</v>
      </c>
      <c r="P10" s="25">
        <f>Calculations!P10</f>
        <v>0</v>
      </c>
      <c r="Q10" s="25">
        <f>Calculations!Q10</f>
        <v>0</v>
      </c>
      <c r="R10" s="25">
        <f>Calculations!R10</f>
        <v>0</v>
      </c>
      <c r="S10" s="25">
        <f>Calculations!S10</f>
        <v>0</v>
      </c>
      <c r="T10" s="25">
        <f>Calculations!T10</f>
        <v>0</v>
      </c>
      <c r="U10" s="25">
        <f>Calculations!U10</f>
        <v>0</v>
      </c>
      <c r="V10" s="25">
        <f>Calculations!V10</f>
        <v>0</v>
      </c>
      <c r="W10" s="25">
        <f>Calculations!W10</f>
        <v>0</v>
      </c>
      <c r="X10" s="25">
        <f>Calculations!X10</f>
        <v>0</v>
      </c>
      <c r="Y10" s="25">
        <f>Calculations!Y10</f>
        <v>0</v>
      </c>
      <c r="Z10" s="25">
        <f>Calculations!Z10</f>
        <v>0</v>
      </c>
      <c r="AA10" s="25">
        <f>Calculations!AA10</f>
        <v>0</v>
      </c>
      <c r="AB10" s="25">
        <f>Calculations!AB10</f>
        <v>0</v>
      </c>
      <c r="AC10" s="25">
        <f>Calculations!AC10</f>
        <v>0</v>
      </c>
      <c r="AD10" s="25">
        <f>Calculations!AD10</f>
        <v>0</v>
      </c>
      <c r="AE10" s="25">
        <f>Calculations!AE10</f>
        <v>0</v>
      </c>
      <c r="AF10" s="25">
        <f>Calculations!AF10</f>
        <v>0</v>
      </c>
    </row>
    <row r="11" spans="1:32" x14ac:dyDescent="0.35">
      <c r="A11" t="s">
        <v>14</v>
      </c>
      <c r="B11" s="25">
        <f>Calculations!B11</f>
        <v>0</v>
      </c>
      <c r="C11" s="25">
        <f>Calculations!C11</f>
        <v>0</v>
      </c>
      <c r="D11" s="25">
        <f>Calculations!D11</f>
        <v>0</v>
      </c>
      <c r="E11" s="25">
        <f>Calculations!E11</f>
        <v>0</v>
      </c>
      <c r="F11" s="25">
        <f>Calculations!F11</f>
        <v>0</v>
      </c>
      <c r="G11" s="25">
        <f>Calculations!G11</f>
        <v>0</v>
      </c>
      <c r="H11" s="25">
        <f>Calculations!H11</f>
        <v>200</v>
      </c>
      <c r="I11" s="25">
        <f>Calculations!I11</f>
        <v>250</v>
      </c>
      <c r="J11" s="25">
        <f>Calculations!J11</f>
        <v>300</v>
      </c>
      <c r="K11" s="25">
        <f>Calculations!K11</f>
        <v>300</v>
      </c>
      <c r="L11" s="25">
        <f>Calculations!L11</f>
        <v>300</v>
      </c>
      <c r="M11" s="25">
        <f>Calculations!M11</f>
        <v>300</v>
      </c>
      <c r="N11" s="25">
        <f>Calculations!N11</f>
        <v>300</v>
      </c>
      <c r="O11" s="25">
        <f>Calculations!O11</f>
        <v>0</v>
      </c>
      <c r="P11" s="25">
        <f>Calculations!P11</f>
        <v>0</v>
      </c>
      <c r="Q11" s="25">
        <f>Calculations!Q11</f>
        <v>0</v>
      </c>
      <c r="R11" s="25">
        <f>Calculations!R11</f>
        <v>0</v>
      </c>
      <c r="S11" s="25">
        <f>Calculations!S11</f>
        <v>0</v>
      </c>
      <c r="T11" s="25">
        <f>Calculations!T11</f>
        <v>0</v>
      </c>
      <c r="U11" s="25">
        <f>Calculations!U11</f>
        <v>0</v>
      </c>
      <c r="V11" s="25">
        <f>Calculations!V11</f>
        <v>0</v>
      </c>
      <c r="W11" s="25">
        <f>Calculations!W11</f>
        <v>0</v>
      </c>
      <c r="X11" s="25">
        <f>Calculations!X11</f>
        <v>0</v>
      </c>
      <c r="Y11" s="25">
        <f>Calculations!Y11</f>
        <v>0</v>
      </c>
      <c r="Z11" s="25">
        <f>Calculations!Z11</f>
        <v>0</v>
      </c>
      <c r="AA11" s="25">
        <f>Calculations!AA11</f>
        <v>0</v>
      </c>
      <c r="AB11" s="25">
        <f>Calculations!AB11</f>
        <v>0</v>
      </c>
      <c r="AC11" s="25">
        <f>Calculations!AC11</f>
        <v>0</v>
      </c>
      <c r="AD11" s="25">
        <f>Calculations!AD11</f>
        <v>0</v>
      </c>
      <c r="AE11" s="25">
        <f>Calculations!AE11</f>
        <v>0</v>
      </c>
      <c r="AF11" s="25">
        <f>Calculations!AF11</f>
        <v>0</v>
      </c>
    </row>
    <row r="12" spans="1:32" x14ac:dyDescent="0.35">
      <c r="A12" t="s">
        <v>26</v>
      </c>
      <c r="B12" s="25">
        <f>Calculations!B12</f>
        <v>0</v>
      </c>
      <c r="C12" s="25">
        <f>Calculations!C12</f>
        <v>0</v>
      </c>
      <c r="D12" s="25">
        <f>Calculations!D12</f>
        <v>0</v>
      </c>
      <c r="E12" s="25">
        <f>Calculations!E12</f>
        <v>0</v>
      </c>
      <c r="F12" s="25">
        <f>Calculations!F12</f>
        <v>0</v>
      </c>
      <c r="G12" s="25">
        <f>Calculations!G12</f>
        <v>0</v>
      </c>
      <c r="H12" s="25">
        <f>Calculations!H12</f>
        <v>0</v>
      </c>
      <c r="I12" s="25">
        <f>Calculations!I12</f>
        <v>0</v>
      </c>
      <c r="J12" s="25">
        <f>Calculations!J12</f>
        <v>0</v>
      </c>
      <c r="K12" s="25">
        <f>Calculations!K12</f>
        <v>0</v>
      </c>
      <c r="L12" s="25">
        <f>Calculations!L12</f>
        <v>0</v>
      </c>
      <c r="M12" s="25">
        <f>Calculations!M12</f>
        <v>0</v>
      </c>
      <c r="N12" s="25">
        <f>Calculations!N12</f>
        <v>0</v>
      </c>
      <c r="O12" s="25">
        <f>Calculations!O12</f>
        <v>0</v>
      </c>
      <c r="P12" s="25">
        <f>Calculations!P12</f>
        <v>0</v>
      </c>
      <c r="Q12" s="25">
        <f>Calculations!Q12</f>
        <v>0</v>
      </c>
      <c r="R12" s="25">
        <f>Calculations!R12</f>
        <v>0</v>
      </c>
      <c r="S12" s="25">
        <f>Calculations!S12</f>
        <v>0</v>
      </c>
      <c r="T12" s="25">
        <f>Calculations!T12</f>
        <v>0</v>
      </c>
      <c r="U12" s="25">
        <f>Calculations!U12</f>
        <v>0</v>
      </c>
      <c r="V12" s="25">
        <f>Calculations!V12</f>
        <v>0</v>
      </c>
      <c r="W12" s="25">
        <f>Calculations!W12</f>
        <v>0</v>
      </c>
      <c r="X12" s="25">
        <f>Calculations!X12</f>
        <v>0</v>
      </c>
      <c r="Y12" s="25">
        <f>Calculations!Y12</f>
        <v>0</v>
      </c>
      <c r="Z12" s="25">
        <f>Calculations!Z12</f>
        <v>0</v>
      </c>
      <c r="AA12" s="25">
        <f>Calculations!AA12</f>
        <v>0</v>
      </c>
      <c r="AB12" s="25">
        <f>Calculations!AB12</f>
        <v>0</v>
      </c>
      <c r="AC12" s="25">
        <f>Calculations!AC12</f>
        <v>0</v>
      </c>
      <c r="AD12" s="25">
        <f>Calculations!AD12</f>
        <v>0</v>
      </c>
      <c r="AE12" s="25">
        <f>Calculations!AE12</f>
        <v>0</v>
      </c>
      <c r="AF12" s="25">
        <f>Calculations!AF12</f>
        <v>0</v>
      </c>
    </row>
    <row r="13" spans="1:32" x14ac:dyDescent="0.35">
      <c r="A13" t="s">
        <v>21</v>
      </c>
      <c r="B13" s="25">
        <f>Calculations!B13</f>
        <v>0</v>
      </c>
      <c r="C13" s="25">
        <f>Calculations!C13</f>
        <v>0</v>
      </c>
      <c r="D13" s="25">
        <f>Calculations!D13</f>
        <v>0</v>
      </c>
      <c r="E13" s="25">
        <f>Calculations!E13</f>
        <v>0</v>
      </c>
      <c r="F13" s="25">
        <f>Calculations!F13</f>
        <v>0</v>
      </c>
      <c r="G13" s="25">
        <f>Calculations!G13</f>
        <v>0</v>
      </c>
      <c r="H13" s="25">
        <f>Calculations!H13</f>
        <v>0</v>
      </c>
      <c r="I13" s="25">
        <f>Calculations!I13</f>
        <v>0</v>
      </c>
      <c r="J13" s="25">
        <f>Calculations!J13</f>
        <v>0</v>
      </c>
      <c r="K13" s="25">
        <f>Calculations!K13</f>
        <v>0</v>
      </c>
      <c r="L13" s="25">
        <f>Calculations!L13</f>
        <v>0</v>
      </c>
      <c r="M13" s="25">
        <f>Calculations!M13</f>
        <v>0</v>
      </c>
      <c r="N13" s="25">
        <f>Calculations!N13</f>
        <v>0</v>
      </c>
      <c r="O13" s="25">
        <f>Calculations!O13</f>
        <v>0</v>
      </c>
      <c r="P13" s="25">
        <f>Calculations!P13</f>
        <v>0</v>
      </c>
      <c r="Q13" s="25">
        <f>Calculations!Q13</f>
        <v>0</v>
      </c>
      <c r="R13" s="25">
        <f>Calculations!R13</f>
        <v>0</v>
      </c>
      <c r="S13" s="25">
        <f>Calculations!S13</f>
        <v>0</v>
      </c>
      <c r="T13" s="25">
        <f>Calculations!T13</f>
        <v>0</v>
      </c>
      <c r="U13" s="25">
        <f>Calculations!U13</f>
        <v>0</v>
      </c>
      <c r="V13" s="25">
        <f>Calculations!V13</f>
        <v>0</v>
      </c>
      <c r="W13" s="25">
        <f>Calculations!W13</f>
        <v>0</v>
      </c>
      <c r="X13" s="25">
        <f>Calculations!X13</f>
        <v>0</v>
      </c>
      <c r="Y13" s="25">
        <f>Calculations!Y13</f>
        <v>0</v>
      </c>
      <c r="Z13" s="25">
        <f>Calculations!Z13</f>
        <v>0</v>
      </c>
      <c r="AA13" s="25">
        <f>Calculations!AA13</f>
        <v>0</v>
      </c>
      <c r="AB13" s="25">
        <f>Calculations!AB13</f>
        <v>0</v>
      </c>
      <c r="AC13" s="25">
        <f>Calculations!AC13</f>
        <v>0</v>
      </c>
      <c r="AD13" s="25">
        <f>Calculations!AD13</f>
        <v>0</v>
      </c>
      <c r="AE13" s="25">
        <f>Calculations!AE13</f>
        <v>0</v>
      </c>
      <c r="AF13" s="25">
        <f>Calculations!AF13</f>
        <v>0</v>
      </c>
    </row>
    <row r="14" spans="1:32" x14ac:dyDescent="0.35">
      <c r="A14" t="s">
        <v>15</v>
      </c>
      <c r="B14" s="25">
        <f>Calculations!B14</f>
        <v>0</v>
      </c>
      <c r="C14" s="25">
        <f>Calculations!C14</f>
        <v>0</v>
      </c>
      <c r="D14" s="25">
        <f>Calculations!D14</f>
        <v>0</v>
      </c>
      <c r="E14" s="25">
        <f>Calculations!E14</f>
        <v>0</v>
      </c>
      <c r="F14" s="25">
        <f>Calculations!F14</f>
        <v>0</v>
      </c>
      <c r="G14" s="25">
        <f>Calculations!G14</f>
        <v>0</v>
      </c>
      <c r="H14" s="25">
        <f>Calculations!H14</f>
        <v>0</v>
      </c>
      <c r="I14" s="25">
        <f>Calculations!I14</f>
        <v>0</v>
      </c>
      <c r="J14" s="25">
        <f>Calculations!J14</f>
        <v>0</v>
      </c>
      <c r="K14" s="25">
        <f>Calculations!K14</f>
        <v>0</v>
      </c>
      <c r="L14" s="25">
        <f>Calculations!L14</f>
        <v>0</v>
      </c>
      <c r="M14" s="25">
        <f>Calculations!M14</f>
        <v>0</v>
      </c>
      <c r="N14" s="25">
        <f>Calculations!N14</f>
        <v>0</v>
      </c>
      <c r="O14" s="25">
        <f>Calculations!O14</f>
        <v>0</v>
      </c>
      <c r="P14" s="25">
        <f>Calculations!P14</f>
        <v>0</v>
      </c>
      <c r="Q14" s="25">
        <f>Calculations!Q14</f>
        <v>0</v>
      </c>
      <c r="R14" s="25">
        <f>Calculations!R14</f>
        <v>0</v>
      </c>
      <c r="S14" s="25">
        <f>Calculations!S14</f>
        <v>0</v>
      </c>
      <c r="T14" s="25">
        <f>Calculations!T14</f>
        <v>0</v>
      </c>
      <c r="U14" s="25">
        <f>Calculations!U14</f>
        <v>0</v>
      </c>
      <c r="V14" s="25">
        <f>Calculations!V14</f>
        <v>0</v>
      </c>
      <c r="W14" s="25">
        <f>Calculations!W14</f>
        <v>0</v>
      </c>
      <c r="X14" s="25">
        <f>Calculations!X14</f>
        <v>0</v>
      </c>
      <c r="Y14" s="25">
        <f>Calculations!Y14</f>
        <v>0</v>
      </c>
      <c r="Z14" s="25">
        <f>Calculations!Z14</f>
        <v>0</v>
      </c>
      <c r="AA14" s="25">
        <f>Calculations!AA14</f>
        <v>0</v>
      </c>
      <c r="AB14" s="25">
        <f>Calculations!AB14</f>
        <v>0</v>
      </c>
      <c r="AC14" s="25">
        <f>Calculations!AC14</f>
        <v>0</v>
      </c>
      <c r="AD14" s="25">
        <f>Calculations!AD14</f>
        <v>0</v>
      </c>
      <c r="AE14" s="25">
        <f>Calculations!AE14</f>
        <v>0</v>
      </c>
      <c r="AF14" s="25">
        <f>Calculations!AF14</f>
        <v>0</v>
      </c>
    </row>
    <row r="15" spans="1:32" x14ac:dyDescent="0.35">
      <c r="A15" t="s">
        <v>16</v>
      </c>
      <c r="B15" s="25">
        <f>Calculations!B15</f>
        <v>2457</v>
      </c>
      <c r="C15" s="25">
        <f>Calculations!C15</f>
        <v>595</v>
      </c>
      <c r="D15" s="25">
        <f>Calculations!D15</f>
        <v>963</v>
      </c>
      <c r="E15" s="25">
        <f>Calculations!E15</f>
        <v>2457</v>
      </c>
      <c r="F15" s="25">
        <f>Calculations!F15</f>
        <v>2457</v>
      </c>
      <c r="G15" s="25">
        <f>Calculations!G15</f>
        <v>2457</v>
      </c>
      <c r="H15" s="25">
        <f>Calculations!H15</f>
        <v>3157</v>
      </c>
      <c r="I15" s="25">
        <f>Calculations!I15</f>
        <v>3957</v>
      </c>
      <c r="J15" s="25">
        <f>Calculations!J15</f>
        <v>4457</v>
      </c>
      <c r="K15" s="25">
        <f>Calculations!K15</f>
        <v>4457</v>
      </c>
      <c r="L15" s="25">
        <f>Calculations!L15</f>
        <v>6457</v>
      </c>
      <c r="M15" s="25">
        <f>Calculations!M15</f>
        <v>322.66059786638198</v>
      </c>
      <c r="N15" s="25">
        <f>Calculations!N15</f>
        <v>406.40129661507791</v>
      </c>
      <c r="O15" s="25">
        <f>Calculations!O15</f>
        <v>0</v>
      </c>
      <c r="P15" s="25">
        <f>Calculations!P15</f>
        <v>0</v>
      </c>
      <c r="Q15" s="25">
        <f>Calculations!Q15</f>
        <v>0</v>
      </c>
      <c r="R15" s="25">
        <f>Calculations!R15</f>
        <v>0</v>
      </c>
      <c r="S15" s="25">
        <f>Calculations!S15</f>
        <v>0</v>
      </c>
      <c r="T15" s="25">
        <f>Calculations!T15</f>
        <v>0</v>
      </c>
      <c r="U15" s="25">
        <f>Calculations!U15</f>
        <v>0</v>
      </c>
      <c r="V15" s="25">
        <f>Calculations!V15</f>
        <v>0</v>
      </c>
      <c r="W15" s="25">
        <f>Calculations!W15</f>
        <v>0</v>
      </c>
      <c r="X15" s="25">
        <f>Calculations!X15</f>
        <v>0</v>
      </c>
      <c r="Y15" s="25">
        <f>Calculations!Y15</f>
        <v>0</v>
      </c>
      <c r="Z15" s="25">
        <f>Calculations!Z15</f>
        <v>0</v>
      </c>
      <c r="AA15" s="25">
        <f>Calculations!AA15</f>
        <v>0</v>
      </c>
      <c r="AB15" s="25">
        <f>Calculations!AB15</f>
        <v>0</v>
      </c>
      <c r="AC15" s="25">
        <f>Calculations!AC15</f>
        <v>0</v>
      </c>
      <c r="AD15" s="25">
        <f>Calculations!AD15</f>
        <v>0</v>
      </c>
      <c r="AE15" s="25">
        <f>Calculations!AE15</f>
        <v>0</v>
      </c>
      <c r="AF15" s="25">
        <f>Calculations!AF15</f>
        <v>0</v>
      </c>
    </row>
    <row r="16" spans="1:32" x14ac:dyDescent="0.35">
      <c r="A16" t="s">
        <v>17</v>
      </c>
      <c r="B16" s="25">
        <f>Calculations!B16</f>
        <v>0</v>
      </c>
      <c r="C16" s="25">
        <f>Calculations!C16</f>
        <v>0</v>
      </c>
      <c r="D16" s="25">
        <f>Calculations!D16</f>
        <v>0</v>
      </c>
      <c r="E16" s="25">
        <f>Calculations!E16</f>
        <v>0</v>
      </c>
      <c r="F16" s="25">
        <f>Calculations!F16</f>
        <v>0</v>
      </c>
      <c r="G16" s="25">
        <f>Calculations!G16</f>
        <v>0</v>
      </c>
      <c r="H16" s="25">
        <f>Calculations!H16</f>
        <v>0</v>
      </c>
      <c r="I16" s="25">
        <f>Calculations!I16</f>
        <v>0</v>
      </c>
      <c r="J16" s="25">
        <f>Calculations!J16</f>
        <v>0</v>
      </c>
      <c r="K16" s="25">
        <f>Calculations!K16</f>
        <v>0</v>
      </c>
      <c r="L16" s="25">
        <f>Calculations!L16</f>
        <v>0</v>
      </c>
      <c r="M16" s="25">
        <f>Calculations!M16</f>
        <v>0</v>
      </c>
      <c r="N16" s="25">
        <f>Calculations!N16</f>
        <v>0</v>
      </c>
      <c r="O16" s="25">
        <f>Calculations!O16</f>
        <v>0</v>
      </c>
      <c r="P16" s="25">
        <f>Calculations!P16</f>
        <v>0</v>
      </c>
      <c r="Q16" s="25">
        <f>Calculations!Q16</f>
        <v>0</v>
      </c>
      <c r="R16" s="25">
        <f>Calculations!R16</f>
        <v>0</v>
      </c>
      <c r="S16" s="25">
        <f>Calculations!S16</f>
        <v>0</v>
      </c>
      <c r="T16" s="25">
        <f>Calculations!T16</f>
        <v>0</v>
      </c>
      <c r="U16" s="25">
        <f>Calculations!U16</f>
        <v>0</v>
      </c>
      <c r="V16" s="25">
        <f>Calculations!V16</f>
        <v>0</v>
      </c>
      <c r="W16" s="25">
        <f>Calculations!W16</f>
        <v>0</v>
      </c>
      <c r="X16" s="25">
        <f>Calculations!X16</f>
        <v>0</v>
      </c>
      <c r="Y16" s="25">
        <f>Calculations!Y16</f>
        <v>0</v>
      </c>
      <c r="Z16" s="25">
        <f>Calculations!Z16</f>
        <v>0</v>
      </c>
      <c r="AA16" s="25">
        <f>Calculations!AA16</f>
        <v>0</v>
      </c>
      <c r="AB16" s="25">
        <f>Calculations!AB16</f>
        <v>0</v>
      </c>
      <c r="AC16" s="25">
        <f>Calculations!AC16</f>
        <v>0</v>
      </c>
      <c r="AD16" s="25">
        <f>Calculations!AD16</f>
        <v>0</v>
      </c>
      <c r="AE16" s="25">
        <f>Calculations!AE16</f>
        <v>0</v>
      </c>
      <c r="AF16" s="25">
        <f>Calculations!AF16</f>
        <v>0</v>
      </c>
    </row>
    <row r="17" spans="1:32" x14ac:dyDescent="0.35">
      <c r="A17" t="s">
        <v>27</v>
      </c>
      <c r="B17" s="25">
        <f>Calculations!B17</f>
        <v>0</v>
      </c>
      <c r="C17" s="25">
        <f>Calculations!C17</f>
        <v>0</v>
      </c>
      <c r="D17" s="25">
        <f>Calculations!D17</f>
        <v>0</v>
      </c>
      <c r="E17" s="25">
        <f>Calculations!E17</f>
        <v>0</v>
      </c>
      <c r="F17" s="25">
        <f>Calculations!F17</f>
        <v>0</v>
      </c>
      <c r="G17" s="25">
        <f>Calculations!G17</f>
        <v>0</v>
      </c>
      <c r="H17" s="25">
        <f>Calculations!H17</f>
        <v>0</v>
      </c>
      <c r="I17" s="25">
        <f>Calculations!I17</f>
        <v>0</v>
      </c>
      <c r="J17" s="25">
        <f>Calculations!J17</f>
        <v>0</v>
      </c>
      <c r="K17" s="25">
        <f>Calculations!K17</f>
        <v>0</v>
      </c>
      <c r="L17" s="25">
        <f>Calculations!L17</f>
        <v>0</v>
      </c>
      <c r="M17" s="25">
        <f>Calculations!M17</f>
        <v>0</v>
      </c>
      <c r="N17" s="25">
        <f>Calculations!N17</f>
        <v>0</v>
      </c>
      <c r="O17" s="25">
        <f>Calculations!O17</f>
        <v>0</v>
      </c>
      <c r="P17" s="25">
        <f>Calculations!P17</f>
        <v>0</v>
      </c>
      <c r="Q17" s="25">
        <f>Calculations!Q17</f>
        <v>0</v>
      </c>
      <c r="R17" s="25">
        <f>Calculations!R17</f>
        <v>0</v>
      </c>
      <c r="S17" s="25">
        <f>Calculations!S17</f>
        <v>0</v>
      </c>
      <c r="T17" s="25">
        <f>Calculations!T17</f>
        <v>0</v>
      </c>
      <c r="U17" s="25">
        <f>Calculations!U17</f>
        <v>0</v>
      </c>
      <c r="V17" s="25">
        <f>Calculations!V17</f>
        <v>0</v>
      </c>
      <c r="W17" s="25">
        <f>Calculations!W17</f>
        <v>0</v>
      </c>
      <c r="X17" s="25">
        <f>Calculations!X17</f>
        <v>0</v>
      </c>
      <c r="Y17" s="25">
        <f>Calculations!Y17</f>
        <v>0</v>
      </c>
      <c r="Z17" s="25">
        <f>Calculations!Z17</f>
        <v>0</v>
      </c>
      <c r="AA17" s="25">
        <f>Calculations!AA17</f>
        <v>0</v>
      </c>
      <c r="AB17" s="25">
        <f>Calculations!AB17</f>
        <v>0</v>
      </c>
      <c r="AC17" s="25">
        <f>Calculations!AC17</f>
        <v>0</v>
      </c>
      <c r="AD17" s="25">
        <f>Calculations!AD17</f>
        <v>0</v>
      </c>
      <c r="AE17" s="25">
        <f>Calculations!AE17</f>
        <v>0</v>
      </c>
      <c r="AF17" s="25">
        <f>Calculations!AF17</f>
        <v>0</v>
      </c>
    </row>
    <row r="18" spans="1:32" x14ac:dyDescent="0.35">
      <c r="A18" t="s">
        <v>18</v>
      </c>
      <c r="B18" s="25">
        <f>Calculations!B18</f>
        <v>512</v>
      </c>
      <c r="C18" s="25">
        <f>Calculations!C18</f>
        <v>512</v>
      </c>
      <c r="D18" s="25">
        <f>Calculations!D18</f>
        <v>908</v>
      </c>
      <c r="E18" s="25">
        <f>Calculations!E18</f>
        <v>0</v>
      </c>
      <c r="F18" s="25">
        <f>Calculations!F18</f>
        <v>0</v>
      </c>
      <c r="G18" s="25">
        <f>Calculations!G18</f>
        <v>0</v>
      </c>
      <c r="H18" s="25">
        <f>Calculations!H18</f>
        <v>0</v>
      </c>
      <c r="I18" s="25">
        <f>Calculations!I18</f>
        <v>0</v>
      </c>
      <c r="J18" s="25">
        <f>Calculations!J18</f>
        <v>0</v>
      </c>
      <c r="K18" s="25">
        <f>Calculations!K18</f>
        <v>0</v>
      </c>
      <c r="L18" s="25">
        <f>Calculations!L18</f>
        <v>0</v>
      </c>
      <c r="M18" s="25">
        <f>Calculations!M18</f>
        <v>0</v>
      </c>
      <c r="N18" s="25">
        <f>Calculations!N18</f>
        <v>0</v>
      </c>
      <c r="O18" s="25">
        <f>Calculations!O18</f>
        <v>0</v>
      </c>
      <c r="P18" s="25">
        <f>Calculations!P18</f>
        <v>0</v>
      </c>
      <c r="Q18" s="25">
        <f>Calculations!Q18</f>
        <v>0</v>
      </c>
      <c r="R18" s="25">
        <f>Calculations!R18</f>
        <v>0</v>
      </c>
      <c r="S18" s="25">
        <f>Calculations!S18</f>
        <v>0</v>
      </c>
      <c r="T18" s="25">
        <f>Calculations!T18</f>
        <v>0</v>
      </c>
      <c r="U18" s="25">
        <f>Calculations!U18</f>
        <v>0</v>
      </c>
      <c r="V18" s="25">
        <f>Calculations!V18</f>
        <v>0</v>
      </c>
      <c r="W18" s="25">
        <f>Calculations!W18</f>
        <v>0</v>
      </c>
      <c r="X18" s="25">
        <f>Calculations!X18</f>
        <v>0</v>
      </c>
      <c r="Y18" s="25">
        <f>Calculations!Y18</f>
        <v>0</v>
      </c>
      <c r="Z18" s="25">
        <f>Calculations!Z18</f>
        <v>0</v>
      </c>
      <c r="AA18" s="25">
        <f>Calculations!AA18</f>
        <v>0</v>
      </c>
      <c r="AB18" s="25">
        <f>Calculations!AB18</f>
        <v>0</v>
      </c>
      <c r="AC18" s="25">
        <f>Calculations!AC18</f>
        <v>0</v>
      </c>
      <c r="AD18" s="25">
        <f>Calculations!AD18</f>
        <v>0</v>
      </c>
      <c r="AE18" s="25">
        <f>Calculations!AE18</f>
        <v>0</v>
      </c>
      <c r="AF18" s="25">
        <f>Calculations!AF18</f>
        <v>0</v>
      </c>
    </row>
    <row r="19" spans="1:32" x14ac:dyDescent="0.35">
      <c r="A19" t="s">
        <v>28</v>
      </c>
      <c r="B19" s="25">
        <f>Calculations!B19</f>
        <v>0</v>
      </c>
      <c r="C19" s="25">
        <f>Calculations!C19</f>
        <v>0</v>
      </c>
      <c r="D19" s="25">
        <f>Calculations!D19</f>
        <v>0</v>
      </c>
      <c r="E19" s="25">
        <f>Calculations!E19</f>
        <v>0</v>
      </c>
      <c r="F19" s="25">
        <f>Calculations!F19</f>
        <v>0</v>
      </c>
      <c r="G19" s="25">
        <f>Calculations!G19</f>
        <v>0</v>
      </c>
      <c r="H19" s="25">
        <f>Calculations!H19</f>
        <v>0</v>
      </c>
      <c r="I19" s="25">
        <f>Calculations!I19</f>
        <v>0</v>
      </c>
      <c r="J19" s="25">
        <f>Calculations!J19</f>
        <v>0</v>
      </c>
      <c r="K19" s="25">
        <f>Calculations!K19</f>
        <v>0</v>
      </c>
      <c r="L19" s="25">
        <f>Calculations!L19</f>
        <v>0</v>
      </c>
      <c r="M19" s="25">
        <f>Calculations!M19</f>
        <v>0</v>
      </c>
      <c r="N19" s="25">
        <f>Calculations!N19</f>
        <v>0</v>
      </c>
      <c r="O19" s="25">
        <f>Calculations!O19</f>
        <v>0</v>
      </c>
      <c r="P19" s="25">
        <f>Calculations!P19</f>
        <v>0</v>
      </c>
      <c r="Q19" s="25">
        <f>Calculations!Q19</f>
        <v>0</v>
      </c>
      <c r="R19" s="25">
        <f>Calculations!R19</f>
        <v>0</v>
      </c>
      <c r="S19" s="25">
        <f>Calculations!S19</f>
        <v>0</v>
      </c>
      <c r="T19" s="25">
        <f>Calculations!T19</f>
        <v>0</v>
      </c>
      <c r="U19" s="25">
        <f>Calculations!U19</f>
        <v>0</v>
      </c>
      <c r="V19" s="25">
        <f>Calculations!V19</f>
        <v>0</v>
      </c>
      <c r="W19" s="25">
        <f>Calculations!W19</f>
        <v>0</v>
      </c>
      <c r="X19" s="25">
        <f>Calculations!X19</f>
        <v>0</v>
      </c>
      <c r="Y19" s="25">
        <f>Calculations!Y19</f>
        <v>0</v>
      </c>
      <c r="Z19" s="25">
        <f>Calculations!Z19</f>
        <v>0</v>
      </c>
      <c r="AA19" s="25">
        <f>Calculations!AA19</f>
        <v>0</v>
      </c>
      <c r="AB19" s="25">
        <f>Calculations!AB19</f>
        <v>0</v>
      </c>
      <c r="AC19" s="25">
        <f>Calculations!AC19</f>
        <v>0</v>
      </c>
      <c r="AD19" s="25">
        <f>Calculations!AD19</f>
        <v>0</v>
      </c>
      <c r="AE19" s="25">
        <f>Calculations!AE19</f>
        <v>0</v>
      </c>
      <c r="AF19" s="25">
        <f>Calculations!AF19</f>
        <v>0</v>
      </c>
    </row>
    <row r="20" spans="1:32" x14ac:dyDescent="0.35">
      <c r="A20" t="s">
        <v>29</v>
      </c>
      <c r="B20" s="25">
        <f>Calculations!B20</f>
        <v>0</v>
      </c>
      <c r="C20" s="25">
        <f>Calculations!C20</f>
        <v>0</v>
      </c>
      <c r="D20" s="25">
        <f>Calculations!D20</f>
        <v>0</v>
      </c>
      <c r="E20" s="25">
        <f>Calculations!E20</f>
        <v>0</v>
      </c>
      <c r="F20" s="25">
        <f>Calculations!F20</f>
        <v>0</v>
      </c>
      <c r="G20" s="25">
        <f>Calculations!G20</f>
        <v>0</v>
      </c>
      <c r="H20" s="25">
        <f>Calculations!H20</f>
        <v>0</v>
      </c>
      <c r="I20" s="25">
        <f>Calculations!I20</f>
        <v>0</v>
      </c>
      <c r="J20" s="25">
        <f>Calculations!J20</f>
        <v>0</v>
      </c>
      <c r="K20" s="25">
        <f>Calculations!K20</f>
        <v>0</v>
      </c>
      <c r="L20" s="25">
        <f>Calculations!L20</f>
        <v>0</v>
      </c>
      <c r="M20" s="25">
        <f>Calculations!M20</f>
        <v>0</v>
      </c>
      <c r="N20" s="25">
        <f>Calculations!N20</f>
        <v>0</v>
      </c>
      <c r="O20" s="25">
        <f>Calculations!O20</f>
        <v>0</v>
      </c>
      <c r="P20" s="25">
        <f>Calculations!P20</f>
        <v>0</v>
      </c>
      <c r="Q20" s="25">
        <f>Calculations!Q20</f>
        <v>0</v>
      </c>
      <c r="R20" s="25">
        <f>Calculations!R20</f>
        <v>0</v>
      </c>
      <c r="S20" s="25">
        <f>Calculations!S20</f>
        <v>0</v>
      </c>
      <c r="T20" s="25">
        <f>Calculations!T20</f>
        <v>0</v>
      </c>
      <c r="U20" s="25">
        <f>Calculations!U20</f>
        <v>0</v>
      </c>
      <c r="V20" s="25">
        <f>Calculations!V20</f>
        <v>0</v>
      </c>
      <c r="W20" s="25">
        <f>Calculations!W20</f>
        <v>0</v>
      </c>
      <c r="X20" s="25">
        <f>Calculations!X20</f>
        <v>0</v>
      </c>
      <c r="Y20" s="25">
        <f>Calculations!Y20</f>
        <v>0</v>
      </c>
      <c r="Z20" s="25">
        <f>Calculations!Z20</f>
        <v>0</v>
      </c>
      <c r="AA20" s="25">
        <f>Calculations!AA20</f>
        <v>0</v>
      </c>
      <c r="AB20" s="25">
        <f>Calculations!AB20</f>
        <v>0</v>
      </c>
      <c r="AC20" s="25">
        <f>Calculations!AC20</f>
        <v>0</v>
      </c>
      <c r="AD20" s="25">
        <f>Calculations!AD20</f>
        <v>0</v>
      </c>
      <c r="AE20" s="25">
        <f>Calculations!AE20</f>
        <v>0</v>
      </c>
      <c r="AF20" s="25">
        <f>Calculations!AF20</f>
        <v>0</v>
      </c>
    </row>
    <row r="21" spans="1:32" x14ac:dyDescent="0.35">
      <c r="A21" t="s">
        <v>30</v>
      </c>
      <c r="B21" s="25">
        <f>Calculations!B21</f>
        <v>0</v>
      </c>
      <c r="C21" s="25">
        <f>Calculations!C21</f>
        <v>0</v>
      </c>
      <c r="D21" s="25">
        <f>Calculations!D21</f>
        <v>0</v>
      </c>
      <c r="E21" s="25">
        <f>Calculations!E21</f>
        <v>0</v>
      </c>
      <c r="F21" s="25">
        <f>Calculations!F21</f>
        <v>0</v>
      </c>
      <c r="G21" s="25">
        <f>Calculations!G21</f>
        <v>0</v>
      </c>
      <c r="H21" s="25">
        <f>Calculations!H21</f>
        <v>0</v>
      </c>
      <c r="I21" s="25">
        <f>Calculations!I21</f>
        <v>0</v>
      </c>
      <c r="J21" s="25">
        <f>Calculations!J21</f>
        <v>0</v>
      </c>
      <c r="K21" s="25">
        <f>Calculations!K21</f>
        <v>0</v>
      </c>
      <c r="L21" s="25">
        <f>Calculations!L21</f>
        <v>0</v>
      </c>
      <c r="M21" s="25">
        <f>Calculations!M21</f>
        <v>0</v>
      </c>
      <c r="N21" s="25">
        <f>Calculations!N21</f>
        <v>0</v>
      </c>
      <c r="O21" s="25">
        <f>Calculations!O21</f>
        <v>0</v>
      </c>
      <c r="P21" s="25">
        <f>Calculations!P21</f>
        <v>0</v>
      </c>
      <c r="Q21" s="25">
        <f>Calculations!Q21</f>
        <v>0</v>
      </c>
      <c r="R21" s="25">
        <f>Calculations!R21</f>
        <v>0</v>
      </c>
      <c r="S21" s="25">
        <f>Calculations!S21</f>
        <v>0</v>
      </c>
      <c r="T21" s="25">
        <f>Calculations!T21</f>
        <v>0</v>
      </c>
      <c r="U21" s="25">
        <f>Calculations!U21</f>
        <v>0</v>
      </c>
      <c r="V21" s="25">
        <f>Calculations!V21</f>
        <v>0</v>
      </c>
      <c r="W21" s="25">
        <f>Calculations!W21</f>
        <v>0</v>
      </c>
      <c r="X21" s="25">
        <f>Calculations!X21</f>
        <v>0</v>
      </c>
      <c r="Y21" s="25">
        <f>Calculations!Y21</f>
        <v>0</v>
      </c>
      <c r="Z21" s="25">
        <f>Calculations!Z21</f>
        <v>0</v>
      </c>
      <c r="AA21" s="25">
        <f>Calculations!AA21</f>
        <v>0</v>
      </c>
      <c r="AB21" s="25">
        <f>Calculations!AB21</f>
        <v>0</v>
      </c>
      <c r="AC21" s="25">
        <f>Calculations!AC21</f>
        <v>0</v>
      </c>
      <c r="AD21" s="25">
        <f>Calculations!AD21</f>
        <v>0</v>
      </c>
      <c r="AE21" s="25">
        <f>Calculations!AE21</f>
        <v>0</v>
      </c>
      <c r="AF21" s="25">
        <f>Calculations!AF21</f>
        <v>0</v>
      </c>
    </row>
    <row r="22" spans="1:32" x14ac:dyDescent="0.35">
      <c r="A22" t="s">
        <v>31</v>
      </c>
      <c r="B22" s="25">
        <f>Calculations!B22</f>
        <v>0</v>
      </c>
      <c r="C22" s="25">
        <f>Calculations!C22</f>
        <v>0</v>
      </c>
      <c r="D22" s="25">
        <f>Calculations!D22</f>
        <v>0</v>
      </c>
      <c r="E22" s="25">
        <f>Calculations!E22</f>
        <v>0</v>
      </c>
      <c r="F22" s="25">
        <f>Calculations!F22</f>
        <v>0</v>
      </c>
      <c r="G22" s="25">
        <f>Calculations!G22</f>
        <v>0</v>
      </c>
      <c r="H22" s="25">
        <f>Calculations!H22</f>
        <v>0</v>
      </c>
      <c r="I22" s="25">
        <f>Calculations!I22</f>
        <v>0</v>
      </c>
      <c r="J22" s="25">
        <f>Calculations!J22</f>
        <v>0</v>
      </c>
      <c r="K22" s="25">
        <f>Calculations!K22</f>
        <v>0</v>
      </c>
      <c r="L22" s="25">
        <f>Calculations!L22</f>
        <v>0</v>
      </c>
      <c r="M22" s="25">
        <f>Calculations!M22</f>
        <v>0</v>
      </c>
      <c r="N22" s="25">
        <f>Calculations!N22</f>
        <v>0</v>
      </c>
      <c r="O22" s="25">
        <f>Calculations!O22</f>
        <v>0</v>
      </c>
      <c r="P22" s="25">
        <f>Calculations!P22</f>
        <v>0</v>
      </c>
      <c r="Q22" s="25">
        <f>Calculations!Q22</f>
        <v>0</v>
      </c>
      <c r="R22" s="25">
        <f>Calculations!R22</f>
        <v>0</v>
      </c>
      <c r="S22" s="25">
        <f>Calculations!S22</f>
        <v>0</v>
      </c>
      <c r="T22" s="25">
        <f>Calculations!T22</f>
        <v>0</v>
      </c>
      <c r="U22" s="25">
        <f>Calculations!U22</f>
        <v>0</v>
      </c>
      <c r="V22" s="25">
        <f>Calculations!V22</f>
        <v>0</v>
      </c>
      <c r="W22" s="25">
        <f>Calculations!W22</f>
        <v>0</v>
      </c>
      <c r="X22" s="25">
        <f>Calculations!X22</f>
        <v>0</v>
      </c>
      <c r="Y22" s="25">
        <f>Calculations!Y22</f>
        <v>0</v>
      </c>
      <c r="Z22" s="25">
        <f>Calculations!Z22</f>
        <v>0</v>
      </c>
      <c r="AA22" s="25">
        <f>Calculations!AA22</f>
        <v>0</v>
      </c>
      <c r="AB22" s="25">
        <f>Calculations!AB22</f>
        <v>0</v>
      </c>
      <c r="AC22" s="25">
        <f>Calculations!AC22</f>
        <v>0</v>
      </c>
      <c r="AD22" s="25">
        <f>Calculations!AD22</f>
        <v>0</v>
      </c>
      <c r="AE22" s="25">
        <f>Calculations!AE22</f>
        <v>0</v>
      </c>
      <c r="AF22" s="25">
        <f>Calculations!AF22</f>
        <v>0</v>
      </c>
    </row>
    <row r="23" spans="1:32" x14ac:dyDescent="0.35">
      <c r="A23" t="s">
        <v>32</v>
      </c>
      <c r="B23" s="25">
        <f>Calculations!B23</f>
        <v>0</v>
      </c>
      <c r="C23" s="25">
        <f>Calculations!C23</f>
        <v>0</v>
      </c>
      <c r="D23" s="25">
        <f>Calculations!D23</f>
        <v>0</v>
      </c>
      <c r="E23" s="25">
        <f>Calculations!E23</f>
        <v>0</v>
      </c>
      <c r="F23" s="25">
        <f>Calculations!F23</f>
        <v>0</v>
      </c>
      <c r="G23" s="25">
        <f>Calculations!G23</f>
        <v>0</v>
      </c>
      <c r="H23" s="25">
        <f>Calculations!H23</f>
        <v>0</v>
      </c>
      <c r="I23" s="25">
        <f>Calculations!I23</f>
        <v>0</v>
      </c>
      <c r="J23" s="25">
        <f>Calculations!J23</f>
        <v>0</v>
      </c>
      <c r="K23" s="25">
        <f>Calculations!K23</f>
        <v>0</v>
      </c>
      <c r="L23" s="25">
        <f>Calculations!L23</f>
        <v>0</v>
      </c>
      <c r="M23" s="25">
        <f>Calculations!M23</f>
        <v>0</v>
      </c>
      <c r="N23" s="25">
        <f>Calculations!N23</f>
        <v>0</v>
      </c>
      <c r="O23" s="25">
        <f>Calculations!O23</f>
        <v>0</v>
      </c>
      <c r="P23" s="25">
        <f>Calculations!P23</f>
        <v>0</v>
      </c>
      <c r="Q23" s="25">
        <f>Calculations!Q23</f>
        <v>0</v>
      </c>
      <c r="R23" s="25">
        <f>Calculations!R23</f>
        <v>0</v>
      </c>
      <c r="S23" s="25">
        <f>Calculations!S23</f>
        <v>0</v>
      </c>
      <c r="T23" s="25">
        <f>Calculations!T23</f>
        <v>0</v>
      </c>
      <c r="U23" s="25">
        <f>Calculations!U23</f>
        <v>0</v>
      </c>
      <c r="V23" s="25">
        <f>Calculations!V23</f>
        <v>0</v>
      </c>
      <c r="W23" s="25">
        <f>Calculations!W23</f>
        <v>0</v>
      </c>
      <c r="X23" s="25">
        <f>Calculations!X23</f>
        <v>0</v>
      </c>
      <c r="Y23" s="25">
        <f>Calculations!Y23</f>
        <v>0</v>
      </c>
      <c r="Z23" s="25">
        <f>Calculations!Z23</f>
        <v>0</v>
      </c>
      <c r="AA23" s="25">
        <f>Calculations!AA23</f>
        <v>0</v>
      </c>
      <c r="AB23" s="25">
        <f>Calculations!AB23</f>
        <v>0</v>
      </c>
      <c r="AC23" s="25">
        <f>Calculations!AC23</f>
        <v>0</v>
      </c>
      <c r="AD23" s="25">
        <f>Calculations!AD23</f>
        <v>0</v>
      </c>
      <c r="AE23" s="25">
        <f>Calculations!AE23</f>
        <v>0</v>
      </c>
      <c r="AF23" s="25">
        <f>Calculations!AF23</f>
        <v>0</v>
      </c>
    </row>
    <row r="24" spans="1:32" x14ac:dyDescent="0.35">
      <c r="A24" t="s">
        <v>33</v>
      </c>
      <c r="B24" s="25">
        <f>Calculations!B24</f>
        <v>0</v>
      </c>
      <c r="C24" s="25">
        <f>Calculations!C24</f>
        <v>0</v>
      </c>
      <c r="D24" s="25">
        <f>Calculations!D24</f>
        <v>0</v>
      </c>
      <c r="E24" s="25">
        <f>Calculations!E24</f>
        <v>0</v>
      </c>
      <c r="F24" s="25">
        <f>Calculations!F24</f>
        <v>0</v>
      </c>
      <c r="G24" s="25">
        <f>Calculations!G24</f>
        <v>0</v>
      </c>
      <c r="H24" s="25">
        <f>Calculations!H24</f>
        <v>0</v>
      </c>
      <c r="I24" s="25">
        <f>Calculations!I24</f>
        <v>0</v>
      </c>
      <c r="J24" s="25">
        <f>Calculations!J24</f>
        <v>0</v>
      </c>
      <c r="K24" s="25">
        <f>Calculations!K24</f>
        <v>0</v>
      </c>
      <c r="L24" s="25">
        <f>Calculations!L24</f>
        <v>0</v>
      </c>
      <c r="M24" s="25">
        <f>Calculations!M24</f>
        <v>0</v>
      </c>
      <c r="N24" s="25">
        <f>Calculations!N24</f>
        <v>0</v>
      </c>
      <c r="O24" s="25">
        <f>Calculations!O24</f>
        <v>0</v>
      </c>
      <c r="P24" s="25">
        <f>Calculations!P24</f>
        <v>0</v>
      </c>
      <c r="Q24" s="25">
        <f>Calculations!Q24</f>
        <v>0</v>
      </c>
      <c r="R24" s="25">
        <f>Calculations!R24</f>
        <v>0</v>
      </c>
      <c r="S24" s="25">
        <f>Calculations!S24</f>
        <v>0</v>
      </c>
      <c r="T24" s="25">
        <f>Calculations!T24</f>
        <v>0</v>
      </c>
      <c r="U24" s="25">
        <f>Calculations!U24</f>
        <v>0</v>
      </c>
      <c r="V24" s="25">
        <f>Calculations!V24</f>
        <v>0</v>
      </c>
      <c r="W24" s="25">
        <f>Calculations!W24</f>
        <v>0</v>
      </c>
      <c r="X24" s="25">
        <f>Calculations!X24</f>
        <v>0</v>
      </c>
      <c r="Y24" s="25">
        <f>Calculations!Y24</f>
        <v>0</v>
      </c>
      <c r="Z24" s="25">
        <f>Calculations!Z24</f>
        <v>0</v>
      </c>
      <c r="AA24" s="25">
        <f>Calculations!AA24</f>
        <v>0</v>
      </c>
      <c r="AB24" s="25">
        <f>Calculations!AB24</f>
        <v>0</v>
      </c>
      <c r="AC24" s="25">
        <f>Calculations!AC24</f>
        <v>0</v>
      </c>
      <c r="AD24" s="25">
        <f>Calculations!AD24</f>
        <v>0</v>
      </c>
      <c r="AE24" s="25">
        <f>Calculations!AE24</f>
        <v>0</v>
      </c>
      <c r="AF24" s="25">
        <f>Calculations!AF24</f>
        <v>0</v>
      </c>
    </row>
    <row r="25" spans="1:32" x14ac:dyDescent="0.35">
      <c r="A25" t="s">
        <v>34</v>
      </c>
      <c r="B25" s="25">
        <f>Calculations!B25</f>
        <v>0</v>
      </c>
      <c r="C25" s="25">
        <f>Calculations!C25</f>
        <v>0</v>
      </c>
      <c r="D25" s="25">
        <f>Calculations!D25</f>
        <v>0</v>
      </c>
      <c r="E25" s="25">
        <f>Calculations!E25</f>
        <v>0</v>
      </c>
      <c r="F25" s="25">
        <f>Calculations!F25</f>
        <v>0</v>
      </c>
      <c r="G25" s="25">
        <f>Calculations!G25</f>
        <v>0</v>
      </c>
      <c r="H25" s="25">
        <f>Calculations!H25</f>
        <v>0</v>
      </c>
      <c r="I25" s="25">
        <f>Calculations!I25</f>
        <v>0</v>
      </c>
      <c r="J25" s="25">
        <f>Calculations!J25</f>
        <v>0</v>
      </c>
      <c r="K25" s="25">
        <f>Calculations!K25</f>
        <v>0</v>
      </c>
      <c r="L25" s="25">
        <f>Calculations!L25</f>
        <v>0</v>
      </c>
      <c r="M25" s="25">
        <f>Calculations!M25</f>
        <v>0</v>
      </c>
      <c r="N25" s="25">
        <f>Calculations!N25</f>
        <v>0</v>
      </c>
      <c r="O25" s="25">
        <f>Calculations!O25</f>
        <v>0</v>
      </c>
      <c r="P25" s="25">
        <f>Calculations!P25</f>
        <v>0</v>
      </c>
      <c r="Q25" s="25">
        <f>Calculations!Q25</f>
        <v>0</v>
      </c>
      <c r="R25" s="25">
        <f>Calculations!R25</f>
        <v>0</v>
      </c>
      <c r="S25" s="25">
        <f>Calculations!S25</f>
        <v>0</v>
      </c>
      <c r="T25" s="25">
        <f>Calculations!T25</f>
        <v>0</v>
      </c>
      <c r="U25" s="25">
        <f>Calculations!U25</f>
        <v>0</v>
      </c>
      <c r="V25" s="25">
        <f>Calculations!V25</f>
        <v>0</v>
      </c>
      <c r="W25" s="25">
        <f>Calculations!W25</f>
        <v>0</v>
      </c>
      <c r="X25" s="25">
        <f>Calculations!X25</f>
        <v>0</v>
      </c>
      <c r="Y25" s="25">
        <f>Calculations!Y25</f>
        <v>0</v>
      </c>
      <c r="Z25" s="25">
        <f>Calculations!Z25</f>
        <v>0</v>
      </c>
      <c r="AA25" s="25">
        <f>Calculations!AA25</f>
        <v>0</v>
      </c>
      <c r="AB25" s="25">
        <f>Calculations!AB25</f>
        <v>0</v>
      </c>
      <c r="AC25" s="25">
        <f>Calculations!AC25</f>
        <v>0</v>
      </c>
      <c r="AD25" s="25">
        <f>Calculations!AD25</f>
        <v>0</v>
      </c>
      <c r="AE25" s="25">
        <f>Calculations!AE25</f>
        <v>0</v>
      </c>
      <c r="AF25" s="25">
        <f>Calculations!AF25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018DBB-89A9-42C8-9D08-D8AEBFC4B055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2F7B5808-2083-4055-B860-939EA66F80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8E4B59-49AD-4EDF-A9EB-8EA8346AF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Hydrogen Production</vt:lpstr>
      <vt:lpstr>Hydrogen Calculations</vt:lpstr>
      <vt:lpstr>Hydrogen Results</vt:lpstr>
      <vt:lpstr>H2 Results</vt:lpstr>
      <vt:lpstr>BPMCCS</vt:lpstr>
      <vt:lpstr>Calculations</vt:lpstr>
      <vt:lpstr>PMCCS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2023-09-29T14:22:34Z</dcterms:created>
  <dcterms:modified xsi:type="dcterms:W3CDTF">2024-09-20T17:22:42Z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