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fuels/IMFPbFT/"/>
    </mc:Choice>
  </mc:AlternateContent>
  <xr:revisionPtr revIDLastSave="40" documentId="8_{78F06FCA-4E21-4F62-8E77-D5414457178F}" xr6:coauthVersionLast="47" xr6:coauthVersionMax="47" xr10:uidLastSave="{ECAC265B-CA04-410C-A664-82A621F34162}"/>
  <bookViews>
    <workbookView xWindow="-19305" yWindow="-5760" windowWidth="19410" windowHeight="20985" xr2:uid="{6D295665-6A86-4A96-B762-BFFB13DBDEC3}"/>
  </bookViews>
  <sheets>
    <sheet name="About" sheetId="1" r:id="rId1"/>
    <sheet name="Raw data" sheetId="3" r:id="rId2"/>
    <sheet name="Calculation" sheetId="2" r:id="rId3"/>
    <sheet name="EPS US values" sheetId="5" r:id="rId4"/>
    <sheet name="IMFPbF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B21" i="4"/>
  <c r="B20" i="4"/>
  <c r="B19" i="4"/>
  <c r="B18" i="4"/>
  <c r="B14" i="4"/>
  <c r="B13" i="4"/>
  <c r="B12" i="4"/>
  <c r="B11" i="4"/>
  <c r="B10" i="4"/>
  <c r="L7" i="2"/>
  <c r="B26" i="3" l="1"/>
  <c r="B27" i="3" s="1"/>
  <c r="B7" i="2" s="1"/>
  <c r="AF5" i="2"/>
  <c r="V5" i="2"/>
  <c r="L5" i="2"/>
  <c r="G5" i="2"/>
  <c r="E5" i="2"/>
  <c r="B5" i="2"/>
  <c r="D9" i="4" l="1"/>
  <c r="F9" i="4"/>
  <c r="K9" i="4"/>
  <c r="U9" i="4"/>
  <c r="AE9" i="4"/>
  <c r="W5" i="2"/>
  <c r="V9" i="4" s="1"/>
  <c r="X5" i="2"/>
  <c r="W9" i="4" s="1"/>
  <c r="Y5" i="2"/>
  <c r="X9" i="4" s="1"/>
  <c r="Z5" i="2"/>
  <c r="Y9" i="4" s="1"/>
  <c r="AA5" i="2"/>
  <c r="Z9" i="4" s="1"/>
  <c r="AB5" i="2"/>
  <c r="AA9" i="4" s="1"/>
  <c r="AC5" i="2"/>
  <c r="AB9" i="4" s="1"/>
  <c r="AD5" i="2"/>
  <c r="AC9" i="4" s="1"/>
  <c r="AE5" i="2"/>
  <c r="AD9" i="4" s="1"/>
  <c r="M5" i="2"/>
  <c r="L9" i="4" s="1"/>
  <c r="N5" i="2"/>
  <c r="M9" i="4" s="1"/>
  <c r="O5" i="2"/>
  <c r="N9" i="4" s="1"/>
  <c r="P5" i="2"/>
  <c r="O9" i="4" s="1"/>
  <c r="Q5" i="2"/>
  <c r="P9" i="4" s="1"/>
  <c r="R5" i="2"/>
  <c r="Q9" i="4" s="1"/>
  <c r="S5" i="2"/>
  <c r="R9" i="4" s="1"/>
  <c r="T5" i="2"/>
  <c r="S9" i="4" s="1"/>
  <c r="U5" i="2"/>
  <c r="T9" i="4" s="1"/>
  <c r="V2" i="2"/>
  <c r="U3" i="4" s="1"/>
  <c r="H5" i="2"/>
  <c r="G9" i="4" s="1"/>
  <c r="I5" i="2"/>
  <c r="H9" i="4" s="1"/>
  <c r="J5" i="2"/>
  <c r="I9" i="4" s="1"/>
  <c r="K5" i="2"/>
  <c r="J9" i="4" s="1"/>
  <c r="F5" i="2"/>
  <c r="E9" i="4" s="1"/>
  <c r="C5" i="2"/>
  <c r="B9" i="4" s="1"/>
  <c r="D5" i="2"/>
  <c r="C9" i="4" s="1"/>
  <c r="AF6" i="2"/>
  <c r="V6" i="2"/>
  <c r="L6" i="2"/>
  <c r="G6" i="2"/>
  <c r="F17" i="4" s="1"/>
  <c r="E6" i="2"/>
  <c r="B6" i="2"/>
  <c r="AF3" i="2"/>
  <c r="V3" i="2"/>
  <c r="U4" i="4" s="1"/>
  <c r="L3" i="2"/>
  <c r="K4" i="4" s="1"/>
  <c r="G3" i="2"/>
  <c r="E3" i="2"/>
  <c r="B3" i="2"/>
  <c r="AF2" i="2"/>
  <c r="L2" i="2"/>
  <c r="G2" i="2"/>
  <c r="F3" i="4" s="1"/>
  <c r="B2" i="2"/>
  <c r="E2" i="2"/>
  <c r="D3" i="4" s="1"/>
  <c r="W6" i="2" l="1"/>
  <c r="V17" i="4" s="1"/>
  <c r="AD6" i="2"/>
  <c r="AC17" i="4" s="1"/>
  <c r="U6" i="2"/>
  <c r="T17" i="4" s="1"/>
  <c r="F3" i="2"/>
  <c r="E4" i="4" s="1"/>
  <c r="O6" i="2"/>
  <c r="N17" i="4" s="1"/>
  <c r="C3" i="2"/>
  <c r="B4" i="4" s="1"/>
  <c r="H6" i="2"/>
  <c r="G17" i="4" s="1"/>
  <c r="U17" i="4"/>
  <c r="AE17" i="4"/>
  <c r="K3" i="2"/>
  <c r="J4" i="4" s="1"/>
  <c r="AE3" i="2"/>
  <c r="AD4" i="4" s="1"/>
  <c r="W3" i="2"/>
  <c r="V4" i="4" s="1"/>
  <c r="F2" i="2"/>
  <c r="E3" i="4" s="1"/>
  <c r="H3" i="2"/>
  <c r="G4" i="4" s="1"/>
  <c r="AE6" i="2"/>
  <c r="AD17" i="4" s="1"/>
  <c r="F4" i="4"/>
  <c r="Y6" i="2"/>
  <c r="X17" i="4" s="1"/>
  <c r="H2" i="2"/>
  <c r="G3" i="4" s="1"/>
  <c r="U3" i="2"/>
  <c r="T4" i="4" s="1"/>
  <c r="W2" i="2"/>
  <c r="V3" i="4" s="1"/>
  <c r="T3" i="2"/>
  <c r="S4" i="4" s="1"/>
  <c r="T6" i="2"/>
  <c r="S17" i="4" s="1"/>
  <c r="O3" i="2"/>
  <c r="N4" i="4" s="1"/>
  <c r="D3" i="2"/>
  <c r="C4" i="4" s="1"/>
  <c r="K6" i="2"/>
  <c r="J17" i="4" s="1"/>
  <c r="J6" i="2"/>
  <c r="I17" i="4" s="1"/>
  <c r="AE2" i="2"/>
  <c r="AD3" i="4" s="1"/>
  <c r="AE4" i="4"/>
  <c r="C2" i="2"/>
  <c r="B3" i="4" s="1"/>
  <c r="C6" i="2"/>
  <c r="B17" i="4" s="1"/>
  <c r="M6" i="2"/>
  <c r="L17" i="4" s="1"/>
  <c r="I6" i="2"/>
  <c r="H17" i="4" s="1"/>
  <c r="U2" i="2"/>
  <c r="T3" i="4" s="1"/>
  <c r="R2" i="2"/>
  <c r="Q3" i="4" s="1"/>
  <c r="S6" i="2"/>
  <c r="R17" i="4" s="1"/>
  <c r="S3" i="2"/>
  <c r="R4" i="4" s="1"/>
  <c r="AB2" i="2"/>
  <c r="AA3" i="4" s="1"/>
  <c r="AC6" i="2"/>
  <c r="AB17" i="4" s="1"/>
  <c r="AC3" i="2"/>
  <c r="AB4" i="4" s="1"/>
  <c r="D17" i="4"/>
  <c r="D6" i="2"/>
  <c r="C17" i="4" s="1"/>
  <c r="Q2" i="2"/>
  <c r="P3" i="4" s="1"/>
  <c r="R6" i="2"/>
  <c r="Q17" i="4" s="1"/>
  <c r="R3" i="2"/>
  <c r="Q4" i="4" s="1"/>
  <c r="AA2" i="2"/>
  <c r="Z3" i="4" s="1"/>
  <c r="AB6" i="2"/>
  <c r="AA17" i="4" s="1"/>
  <c r="AB3" i="2"/>
  <c r="AA4" i="4" s="1"/>
  <c r="D4" i="4"/>
  <c r="K3" i="4"/>
  <c r="AC2" i="2"/>
  <c r="AB3" i="4" s="1"/>
  <c r="D2" i="2"/>
  <c r="C3" i="4" s="1"/>
  <c r="P2" i="2"/>
  <c r="O3" i="4" s="1"/>
  <c r="AA3" i="2"/>
  <c r="Z4" i="4" s="1"/>
  <c r="AD3" i="2"/>
  <c r="AC4" i="4" s="1"/>
  <c r="Q6" i="2"/>
  <c r="P17" i="4" s="1"/>
  <c r="Q3" i="2"/>
  <c r="P4" i="4" s="1"/>
  <c r="Z2" i="2"/>
  <c r="Y3" i="4" s="1"/>
  <c r="AA6" i="2"/>
  <c r="Z17" i="4" s="1"/>
  <c r="O2" i="2"/>
  <c r="N3" i="4" s="1"/>
  <c r="P6" i="2"/>
  <c r="O17" i="4" s="1"/>
  <c r="P3" i="2"/>
  <c r="O4" i="4" s="1"/>
  <c r="Y2" i="2"/>
  <c r="X3" i="4" s="1"/>
  <c r="Z6" i="2"/>
  <c r="Y17" i="4" s="1"/>
  <c r="Z3" i="2"/>
  <c r="Y4" i="4" s="1"/>
  <c r="F6" i="2"/>
  <c r="E17" i="4" s="1"/>
  <c r="AD2" i="2"/>
  <c r="AC3" i="4" s="1"/>
  <c r="I2" i="2"/>
  <c r="H3" i="4" s="1"/>
  <c r="X2" i="2"/>
  <c r="W3" i="4" s="1"/>
  <c r="Y3" i="2"/>
  <c r="X4" i="4" s="1"/>
  <c r="J3" i="2"/>
  <c r="I4" i="4" s="1"/>
  <c r="N6" i="2"/>
  <c r="M17" i="4" s="1"/>
  <c r="N3" i="2"/>
  <c r="M4" i="4" s="1"/>
  <c r="X6" i="2"/>
  <c r="W17" i="4" s="1"/>
  <c r="AE3" i="4"/>
  <c r="J2" i="2"/>
  <c r="I3" i="4" s="1"/>
  <c r="T2" i="2"/>
  <c r="S3" i="4" s="1"/>
  <c r="X3" i="2"/>
  <c r="W4" i="4" s="1"/>
  <c r="K17" i="4"/>
  <c r="I3" i="2"/>
  <c r="H4" i="4" s="1"/>
  <c r="M3" i="2"/>
  <c r="L4" i="4" s="1"/>
  <c r="K2" i="2"/>
  <c r="J3" i="4" s="1"/>
  <c r="S2" i="2"/>
  <c r="R3" i="4" s="1"/>
  <c r="N2" i="2"/>
  <c r="M3" i="4" s="1"/>
  <c r="M2" i="2"/>
  <c r="L3" i="4" s="1"/>
  <c r="D11" i="3"/>
  <c r="E11" i="3"/>
  <c r="F11" i="3"/>
  <c r="G11" i="3"/>
  <c r="E12" i="3"/>
  <c r="F12" i="3"/>
  <c r="V7" i="2" s="1"/>
  <c r="U22" i="4" s="1"/>
  <c r="G12" i="3"/>
  <c r="AF7" i="2" s="1"/>
  <c r="AE22" i="4" s="1"/>
  <c r="D10" i="3"/>
  <c r="E10" i="3"/>
  <c r="L4" i="2" s="1"/>
  <c r="K5" i="4" s="1"/>
  <c r="F10" i="3"/>
  <c r="V4" i="2" s="1"/>
  <c r="U5" i="4" s="1"/>
  <c r="G10" i="3"/>
  <c r="AF4" i="2" s="1"/>
  <c r="AE5" i="4" s="1"/>
  <c r="D7" i="2" l="1"/>
  <c r="C22" i="4" s="1"/>
  <c r="E7" i="2"/>
  <c r="D22" i="4" s="1"/>
  <c r="K7" i="2"/>
  <c r="F7" i="2"/>
  <c r="E22" i="4" s="1"/>
  <c r="C7" i="2"/>
  <c r="B22" i="4" s="1"/>
  <c r="G7" i="2"/>
  <c r="F22" i="4" s="1"/>
  <c r="H7" i="2"/>
  <c r="G22" i="4" s="1"/>
  <c r="I7" i="2"/>
  <c r="H22" i="4" s="1"/>
  <c r="J7" i="2"/>
  <c r="I22" i="4" s="1"/>
  <c r="T7" i="2"/>
  <c r="S22" i="4" s="1"/>
  <c r="N4" i="2"/>
  <c r="M5" i="4" s="1"/>
  <c r="U4" i="2"/>
  <c r="T5" i="4" s="1"/>
  <c r="O4" i="2"/>
  <c r="N5" i="4" s="1"/>
  <c r="X7" i="2"/>
  <c r="W22" i="4" s="1"/>
  <c r="AB7" i="2"/>
  <c r="AA22" i="4" s="1"/>
  <c r="Q4" i="2"/>
  <c r="P5" i="4" s="1"/>
  <c r="P4" i="2"/>
  <c r="O5" i="4" s="1"/>
  <c r="T4" i="2"/>
  <c r="S5" i="4" s="1"/>
  <c r="P7" i="2"/>
  <c r="O22" i="4" s="1"/>
  <c r="S4" i="2"/>
  <c r="R5" i="4" s="1"/>
  <c r="R4" i="2"/>
  <c r="Q5" i="4" s="1"/>
  <c r="X4" i="2"/>
  <c r="W5" i="4" s="1"/>
  <c r="M4" i="2"/>
  <c r="L5" i="4" s="1"/>
  <c r="AA7" i="2"/>
  <c r="Z22" i="4" s="1"/>
  <c r="Q7" i="2"/>
  <c r="P22" i="4" s="1"/>
  <c r="W4" i="2"/>
  <c r="V5" i="4" s="1"/>
  <c r="AC7" i="2"/>
  <c r="AB22" i="4" s="1"/>
  <c r="N7" i="2"/>
  <c r="M22" i="4" s="1"/>
  <c r="O7" i="2"/>
  <c r="N22" i="4" s="1"/>
  <c r="U7" i="2"/>
  <c r="T22" i="4" s="1"/>
  <c r="M7" i="2"/>
  <c r="L22" i="4" s="1"/>
  <c r="R7" i="2"/>
  <c r="Q22" i="4" s="1"/>
  <c r="Y4" i="2"/>
  <c r="X5" i="4" s="1"/>
  <c r="AD7" i="2"/>
  <c r="AC22" i="4" s="1"/>
  <c r="AA4" i="2"/>
  <c r="Z5" i="4" s="1"/>
  <c r="S7" i="2"/>
  <c r="R22" i="4" s="1"/>
  <c r="Z7" i="2"/>
  <c r="Y22" i="4" s="1"/>
  <c r="AE4" i="2"/>
  <c r="AD5" i="4" s="1"/>
  <c r="W7" i="2"/>
  <c r="V22" i="4" s="1"/>
  <c r="AB4" i="2"/>
  <c r="AA5" i="4" s="1"/>
  <c r="B10" i="3"/>
  <c r="B4" i="2" s="1"/>
  <c r="G4" i="2"/>
  <c r="J4" i="2" s="1"/>
  <c r="I5" i="4" s="1"/>
  <c r="C10" i="3"/>
  <c r="E4" i="2" s="1"/>
  <c r="AD4" i="2"/>
  <c r="AC5" i="4" s="1"/>
  <c r="K22" i="4"/>
  <c r="J22" i="4"/>
  <c r="Z4" i="2"/>
  <c r="Y5" i="4" s="1"/>
  <c r="AE7" i="2"/>
  <c r="AD22" i="4" s="1"/>
  <c r="AC4" i="2"/>
  <c r="AB5" i="4" s="1"/>
  <c r="Y7" i="2"/>
  <c r="X22" i="4" s="1"/>
  <c r="K4" i="2" l="1"/>
  <c r="J5" i="4" s="1"/>
  <c r="I4" i="2"/>
  <c r="H5" i="4" s="1"/>
  <c r="H4" i="2"/>
  <c r="G5" i="4" s="1"/>
  <c r="F5" i="4"/>
  <c r="F4" i="2"/>
  <c r="E5" i="4" s="1"/>
  <c r="C4" i="2"/>
  <c r="B5" i="4" s="1"/>
  <c r="D4" i="2"/>
  <c r="C5" i="4" s="1"/>
  <c r="D5" i="4"/>
</calcChain>
</file>

<file path=xl/sharedStrings.xml><?xml version="1.0" encoding="utf-8"?>
<sst xmlns="http://schemas.openxmlformats.org/spreadsheetml/2006/main" count="120" uniqueCount="84">
  <si>
    <t xml:space="preserve">Sources : </t>
  </si>
  <si>
    <t>Notes :</t>
  </si>
  <si>
    <t>IMFPbFT International Market Fuel Price by Fuel Type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</si>
  <si>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</si>
  <si>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</si>
  <si>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</si>
  <si>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</si>
  <si>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International Market Fuel Price ($/BTU)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</si>
  <si>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</si>
  <si>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</si>
  <si>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</si>
  <si>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</si>
  <si>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</si>
  <si>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</si>
  <si>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</si>
  <si>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</si>
  <si>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</si>
  <si>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</si>
  <si>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</si>
  <si>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</si>
  <si>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</si>
  <si>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</si>
  <si>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</si>
  <si>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</si>
  <si>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</si>
  <si>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</si>
  <si>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</si>
  <si>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</si>
  <si>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</si>
  <si>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International Market Fuel Price (€/MWh)</t>
  </si>
  <si>
    <t>€/MWh</t>
  </si>
  <si>
    <t>2050*</t>
  </si>
  <si>
    <t>Lignite</t>
  </si>
  <si>
    <t>Light oil</t>
  </si>
  <si>
    <t>Hard coal</t>
  </si>
  <si>
    <t>Fossil gas</t>
  </si>
  <si>
    <t>Electricity</t>
  </si>
  <si>
    <t xml:space="preserve">  CO2 price </t>
  </si>
  <si>
    <t>Sources</t>
  </si>
  <si>
    <t>TYNDP / Agora</t>
  </si>
  <si>
    <t>Futures</t>
  </si>
  <si>
    <t>Agora values</t>
  </si>
  <si>
    <t>KNDE 2050 Minimalszenario</t>
  </si>
  <si>
    <t>Nuclear</t>
  </si>
  <si>
    <t xml:space="preserve">1GJ = </t>
  </si>
  <si>
    <t>TYNDP 22 Table 7</t>
  </si>
  <si>
    <t>See fuel commodities prices file</t>
  </si>
  <si>
    <t>Decarbonised H2 imports</t>
  </si>
  <si>
    <t>€/GJ</t>
  </si>
  <si>
    <t>MWh</t>
  </si>
  <si>
    <t>-</t>
  </si>
  <si>
    <t>Renewable H2 imports</t>
  </si>
  <si>
    <t>2018 euro is adjusted to 2018 dollars using the following conversion factor:</t>
  </si>
  <si>
    <t>2018 dollars is adjusted to 2012 dollars using the following conversion factor:</t>
  </si>
  <si>
    <t>See "cpi.xlsx" in the InputData folder for source information.</t>
  </si>
  <si>
    <t>See Raw data</t>
  </si>
  <si>
    <t>Interpolated</t>
  </si>
  <si>
    <t>BTU</t>
  </si>
  <si>
    <t xml:space="preserve">1MWh = </t>
  </si>
  <si>
    <t>Biomass</t>
  </si>
  <si>
    <t>GEXIT hyptohesis (TYNDP 2018)</t>
  </si>
  <si>
    <t>Value chosen for hydrogen</t>
  </si>
  <si>
    <t>AGORA, Climate Neutral Germany</t>
  </si>
  <si>
    <t>TYNDP 2022</t>
  </si>
  <si>
    <t>TYNDP 2020</t>
  </si>
  <si>
    <t>TYNDP 2018</t>
  </si>
  <si>
    <t>For oil commodities price from EPS US model are taken</t>
  </si>
  <si>
    <t>kWh/kg</t>
  </si>
  <si>
    <t>Hydrogen price</t>
  </si>
  <si>
    <t>Clean Hydrogen Monitor 2020</t>
  </si>
  <si>
    <t>€/kg</t>
  </si>
  <si>
    <t>€/kWh</t>
  </si>
  <si>
    <t>Hydrogen current prices</t>
  </si>
  <si>
    <t>Forecasted prices for petroleum, biofuel and biodisel products</t>
  </si>
  <si>
    <t xml:space="preserve">Current and forecasted prices for hard coal </t>
  </si>
  <si>
    <t>Current and forecasted prices for biomass</t>
  </si>
  <si>
    <t>Current and forecasted prices for Nuclear, forecasted prices for hydrogen</t>
  </si>
  <si>
    <t>Current and forecasted prices for lignite</t>
  </si>
  <si>
    <t>Current and forecasted prices for natural gas</t>
  </si>
  <si>
    <t>Source: https://www.exchangerates.org.uk/EUR-USD-spot-exchange-rates-history-2010.html</t>
  </si>
  <si>
    <t>Gas Futures Price</t>
  </si>
  <si>
    <t>International Market Fuel Price ($2012/BTU)</t>
  </si>
  <si>
    <t>EPS US value: US Energy Information Administration</t>
  </si>
  <si>
    <t>Hydrogen LHV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</si>
</sst>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2"/>
      <color rgb="FFFFFFFF"/>
      <name val="Calibri"/>
      <family val="2"/>
    </font>
    <font>
      <sz val="12"/>
      <color rgb="FF5B5B5B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0"/>
      <color theme="4"/>
      <name val="Calibri"/>
      <family val="2"/>
      <scheme val="minor"/>
    </font>
    <font>
      <sz val="12"/>
      <name val="Calibri"/>
      <family val="2"/>
    </font>
    <font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16469C"/>
        <bgColor indexed="64"/>
      </patternFill>
    </fill>
    <fill>
      <patternFill patternType="solid">
        <fgColor rgb="FFE7E9E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2" fillId="0" borderId="0" xfId="1"/>
    <xf numFmtId="0" fontId="2" fillId="2" borderId="0" xfId="1" applyFill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3" fillId="0" borderId="0" xfId="0" applyFont="1" applyAlignment="1">
      <alignment wrapText="1"/>
    </xf>
    <xf numFmtId="11" fontId="6" fillId="0" borderId="0" xfId="0" applyNumberFormat="1" applyFont="1"/>
    <xf numFmtId="0" fontId="10" fillId="4" borderId="1" xfId="0" applyFont="1" applyFill="1" applyBorder="1" applyAlignment="1">
      <alignment horizontal="center" wrapText="1" readingOrder="1"/>
    </xf>
    <xf numFmtId="0" fontId="10" fillId="4" borderId="2" xfId="0" applyFont="1" applyFill="1" applyBorder="1" applyAlignment="1">
      <alignment horizontal="center" wrapText="1" readingOrder="1"/>
    </xf>
    <xf numFmtId="0" fontId="11" fillId="5" borderId="3" xfId="0" applyFont="1" applyFill="1" applyBorder="1" applyAlignment="1">
      <alignment horizontal="center" wrapText="1" readingOrder="1"/>
    </xf>
    <xf numFmtId="0" fontId="6" fillId="6" borderId="0" xfId="0" applyFont="1" applyFill="1"/>
    <xf numFmtId="0" fontId="2" fillId="6" borderId="0" xfId="1" applyFill="1" applyBorder="1"/>
    <xf numFmtId="0" fontId="0" fillId="7" borderId="0" xfId="0" applyFill="1"/>
    <xf numFmtId="0" fontId="0" fillId="8" borderId="0" xfId="0" applyFill="1"/>
    <xf numFmtId="11" fontId="5" fillId="2" borderId="0" xfId="0" applyNumberFormat="1" applyFont="1" applyFill="1"/>
    <xf numFmtId="11" fontId="6" fillId="3" borderId="0" xfId="0" applyNumberFormat="1" applyFont="1" applyFill="1"/>
    <xf numFmtId="11" fontId="0" fillId="9" borderId="0" xfId="0" applyNumberFormat="1" applyFill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11" fontId="6" fillId="8" borderId="0" xfId="0" applyNumberFormat="1" applyFont="1" applyFill="1"/>
    <xf numFmtId="11" fontId="6" fillId="9" borderId="0" xfId="0" applyNumberFormat="1" applyFont="1" applyFill="1"/>
    <xf numFmtId="11" fontId="6" fillId="7" borderId="0" xfId="0" applyNumberFormat="1" applyFont="1" applyFill="1"/>
    <xf numFmtId="0" fontId="6" fillId="10" borderId="0" xfId="0" applyFont="1" applyFill="1"/>
    <xf numFmtId="0" fontId="5" fillId="0" borderId="0" xfId="0" applyFont="1"/>
    <xf numFmtId="0" fontId="10" fillId="4" borderId="3" xfId="0" applyFont="1" applyFill="1" applyBorder="1" applyAlignment="1">
      <alignment horizontal="center" wrapText="1" readingOrder="1"/>
    </xf>
    <xf numFmtId="0" fontId="10" fillId="4" borderId="4" xfId="0" applyFont="1" applyFill="1" applyBorder="1" applyAlignment="1">
      <alignment horizontal="center" wrapText="1" readingOrder="1"/>
    </xf>
    <xf numFmtId="0" fontId="15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6" fillId="0" borderId="0" xfId="1" applyFont="1" applyFill="1" applyBorder="1" applyAlignment="1">
      <alignment horizontal="center" vertical="center"/>
    </xf>
    <xf numFmtId="0" fontId="17" fillId="11" borderId="0" xfId="0" applyFont="1" applyFill="1"/>
    <xf numFmtId="2" fontId="6" fillId="7" borderId="0" xfId="0" applyNumberFormat="1" applyFont="1" applyFill="1"/>
    <xf numFmtId="2" fontId="6" fillId="8" borderId="0" xfId="0" applyNumberFormat="1" applyFont="1" applyFill="1"/>
    <xf numFmtId="0" fontId="4" fillId="2" borderId="0" xfId="1" applyFont="1" applyFill="1"/>
    <xf numFmtId="0" fontId="15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</cellXfs>
  <cellStyles count="9">
    <cellStyle name="Hyperlink" xfId="1" xr:uid="{F7425661-8141-4B13-AD78-7B292226EA86}"/>
    <cellStyle name="Hyperlink 2" xfId="4" xr:uid="{B82F0C55-18AE-4DB5-A7D6-A69393A6FE8E}"/>
    <cellStyle name="Hyperlink 3" xfId="7" xr:uid="{36855A44-3B52-4781-9ED3-7A9812AAFDEC}"/>
    <cellStyle name="Hyperlink 4" xfId="8" xr:uid="{06F89934-A72C-40BA-A62C-EE7872316B4F}"/>
    <cellStyle name="Milliers 2" xfId="2" xr:uid="{DBA1A233-8012-4C2D-9EE1-0BD5FB69B5BD}"/>
    <cellStyle name="Normal" xfId="0" builtinId="0"/>
    <cellStyle name="Normal 2" xfId="5" xr:uid="{2DD0E42E-C855-4877-9287-294A060884EF}"/>
    <cellStyle name="Normal 3" xfId="6" xr:uid="{9D209C95-43CD-4B84-B9FD-AB955EAE23A2}"/>
    <cellStyle name="Pourcentage 2" xfId="3" xr:uid="{86EC5E72-2F1B-48CB-83B8-2C359EA984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</xdr:row>
      <xdr:rowOff>173892</xdr:rowOff>
    </xdr:from>
    <xdr:to>
      <xdr:col>2</xdr:col>
      <xdr:colOff>1698625</xdr:colOff>
      <xdr:row>7</xdr:row>
      <xdr:rowOff>88166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BA3D07-B57A-42D2-81B6-FE40AF3E1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535842"/>
          <a:ext cx="2314575" cy="8191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103505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58FCA64C-AE61-44A3-84AB-2AAED6AAE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68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2022.entsos-tyndp-scenarios.eu/wp-content/uploads/2022/04/TYNDP_2022_Scenario_Building_Guidelines_Version_April_2022.pdf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agora-energiewende.de/publikationen/klimaneutrales-deutschland-vollversion" TargetMode="External"/><Relationship Id="rId1" Type="http://schemas.openxmlformats.org/officeDocument/2006/relationships/hyperlink" Target="https://www.irs.gov/individuals/international-taxpayers/yearly-average-currency-exchange-rates" TargetMode="External"/><Relationship Id="rId6" Type="http://schemas.openxmlformats.org/officeDocument/2006/relationships/hyperlink" Target="https://hydrogeneurope.eu/wp-content/uploads/2021/11/Clean-Hydrogen-Monitor-2020.pdf" TargetMode="External"/><Relationship Id="rId5" Type="http://schemas.openxmlformats.org/officeDocument/2006/relationships/hyperlink" Target="https://docstore.entsoe.eu/Documents/TYNDP%20documents/TYNDP2018/Scenario_Report_2018_Final.pdf" TargetMode="External"/><Relationship Id="rId4" Type="http://schemas.openxmlformats.org/officeDocument/2006/relationships/hyperlink" Target="https://2020.entsos-tyndp-scenarios.e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2022.entsos-tyndp-scenarios.eu/wp-content/uploads/2022/04/TYNDP_2022_Scenario_Building_Guidelines_Version_April_2022.pdf" TargetMode="External"/><Relationship Id="rId7" Type="http://schemas.openxmlformats.org/officeDocument/2006/relationships/hyperlink" Target="https://hydrogeneurope.eu/wp-content/uploads/2021/11/Clean-Hydrogen-Monitor-2020.pdf" TargetMode="External"/><Relationship Id="rId2" Type="http://schemas.openxmlformats.org/officeDocument/2006/relationships/hyperlink" Target="https://2022.entsos-tyndp-scenarios.eu/wp-content/uploads/2022/04/TYNDP_2022_Scenario_Building_Guidelines_Version_April_2022.pdf" TargetMode="External"/><Relationship Id="rId1" Type="http://schemas.openxmlformats.org/officeDocument/2006/relationships/hyperlink" Target="https://2022.entsos-tyndp-scenarios.eu/wp-content/uploads/2022/04/TYNDP_2022_Scenario_Building_Guidelines_Version_April_2022.pdf" TargetMode="External"/><Relationship Id="rId6" Type="http://schemas.openxmlformats.org/officeDocument/2006/relationships/hyperlink" Target="https://2022.entsos-tyndp-scenarios.eu/wp-content/uploads/2022/04/TYNDP_2022_Scenario_Building_Guidelines_Version_April_2022.pdf" TargetMode="External"/><Relationship Id="rId5" Type="http://schemas.openxmlformats.org/officeDocument/2006/relationships/hyperlink" Target="https://2022.entsos-tyndp-scenarios.eu/wp-content/uploads/2022/04/TYNDP_2022_Scenario_Building_Guidelines_Version_April_2022.pdf" TargetMode="External"/><Relationship Id="rId4" Type="http://schemas.openxmlformats.org/officeDocument/2006/relationships/hyperlink" Target="https://2022.entsos-tyndp-scenarios.eu/wp-content/uploads/2022/04/TYNDP_2022_Scenario_Building_Guidelines_Version_April_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887E-DDCD-4AB7-A5EA-E1CBD69EACD1}">
  <dimension ref="A11:K44"/>
  <sheetViews>
    <sheetView tabSelected="1" zoomScale="78" workbookViewId="0">
      <selection activeCell="A49" sqref="A49"/>
    </sheetView>
  </sheetViews>
  <sheetFormatPr defaultColWidth="10.90625" defaultRowHeight="14.5" x14ac:dyDescent="0.35"/>
  <cols>
    <col min="1" max="2" width="10.90625" style="2"/>
    <col min="3" max="3" width="83.453125" style="2" bestFit="1" customWidth="1"/>
    <col min="4" max="16384" width="10.90625" style="2"/>
  </cols>
  <sheetData>
    <row r="11" spans="2:11" x14ac:dyDescent="0.35">
      <c r="B11" s="1" t="s">
        <v>2</v>
      </c>
      <c r="K11"/>
    </row>
    <row r="12" spans="2:11" x14ac:dyDescent="0.35">
      <c r="B12" s="3"/>
      <c r="K12" s="4"/>
    </row>
    <row r="13" spans="2:11" x14ac:dyDescent="0.35">
      <c r="B13" s="3" t="s">
        <v>0</v>
      </c>
      <c r="C13" s="2" t="s">
        <v>77</v>
      </c>
      <c r="D13" s="6" t="s">
        <v>62</v>
      </c>
      <c r="F13" s="6"/>
    </row>
    <row r="14" spans="2:11" x14ac:dyDescent="0.35">
      <c r="B14" s="3"/>
      <c r="C14" s="2" t="s">
        <v>78</v>
      </c>
      <c r="D14" s="39" t="s">
        <v>80</v>
      </c>
      <c r="F14" s="5"/>
    </row>
    <row r="15" spans="2:11" x14ac:dyDescent="0.35">
      <c r="B15" s="3"/>
      <c r="C15" s="2" t="s">
        <v>76</v>
      </c>
      <c r="D15" s="6" t="s">
        <v>63</v>
      </c>
      <c r="K15" s="6"/>
    </row>
    <row r="16" spans="2:11" x14ac:dyDescent="0.35">
      <c r="B16" s="3"/>
      <c r="C16" s="2" t="s">
        <v>74</v>
      </c>
      <c r="D16" s="6" t="s">
        <v>64</v>
      </c>
    </row>
    <row r="17" spans="1:11" x14ac:dyDescent="0.35">
      <c r="B17" s="3"/>
      <c r="C17" s="2" t="s">
        <v>75</v>
      </c>
      <c r="D17" s="6" t="s">
        <v>65</v>
      </c>
    </row>
    <row r="18" spans="1:11" x14ac:dyDescent="0.35">
      <c r="B18" s="3"/>
      <c r="C18" s="2" t="s">
        <v>73</v>
      </c>
      <c r="D18" t="s">
        <v>82</v>
      </c>
    </row>
    <row r="19" spans="1:11" x14ac:dyDescent="0.35">
      <c r="B19" s="3"/>
      <c r="C19" s="2" t="s">
        <v>72</v>
      </c>
      <c r="D19" s="6" t="s">
        <v>69</v>
      </c>
    </row>
    <row r="20" spans="1:11" x14ac:dyDescent="0.35">
      <c r="B20" s="3" t="s">
        <v>1</v>
      </c>
      <c r="K20"/>
    </row>
    <row r="21" spans="1:11" x14ac:dyDescent="0.35">
      <c r="B21" s="3"/>
    </row>
    <row r="22" spans="1:11" x14ac:dyDescent="0.35">
      <c r="A22" s="7"/>
      <c r="B22" s="9" t="s">
        <v>3</v>
      </c>
      <c r="C22" s="9"/>
      <c r="D22" s="7"/>
      <c r="E22" s="7"/>
    </row>
    <row r="23" spans="1:11" x14ac:dyDescent="0.35">
      <c r="A23" s="7"/>
      <c r="B23" s="9" t="s">
        <v>4</v>
      </c>
      <c r="C23" s="9"/>
      <c r="D23" s="7"/>
      <c r="E23" s="7"/>
    </row>
    <row r="24" spans="1:11" x14ac:dyDescent="0.35">
      <c r="A24" s="7"/>
      <c r="B24" s="9"/>
      <c r="C24" s="9"/>
      <c r="D24" s="7"/>
      <c r="E24" s="7"/>
    </row>
    <row r="25" spans="1:11" x14ac:dyDescent="0.35">
      <c r="A25" s="7"/>
      <c r="B25" s="9" t="s">
        <v>5</v>
      </c>
      <c r="C25" s="9"/>
      <c r="D25" s="7"/>
      <c r="E25" s="7"/>
    </row>
    <row r="26" spans="1:11" x14ac:dyDescent="0.35">
      <c r="A26" s="7"/>
      <c r="B26" s="9"/>
      <c r="C26" s="9"/>
      <c r="D26" s="7"/>
      <c r="E26" s="7"/>
    </row>
    <row r="27" spans="1:11" x14ac:dyDescent="0.35">
      <c r="A27" s="7"/>
      <c r="B27" s="9" t="s">
        <v>6</v>
      </c>
      <c r="C27" s="9"/>
      <c r="D27" s="7"/>
      <c r="E27" s="7"/>
    </row>
    <row r="28" spans="1:11" x14ac:dyDescent="0.35">
      <c r="A28" s="7"/>
      <c r="B28" s="7"/>
      <c r="C28" s="7"/>
      <c r="D28" s="7"/>
      <c r="E28" s="7"/>
    </row>
    <row r="29" spans="1:11" x14ac:dyDescent="0.35">
      <c r="A29" s="7"/>
      <c r="B29" s="7" t="s">
        <v>66</v>
      </c>
      <c r="C29" s="7"/>
      <c r="D29" s="7"/>
      <c r="E29" s="7"/>
    </row>
    <row r="30" spans="1:11" x14ac:dyDescent="0.35">
      <c r="A30" s="7"/>
      <c r="B30" s="7"/>
      <c r="C30" s="7"/>
      <c r="D30" s="7"/>
      <c r="E30" s="7"/>
    </row>
    <row r="31" spans="1:11" x14ac:dyDescent="0.35">
      <c r="A31" s="7"/>
    </row>
    <row r="32" spans="1:11" x14ac:dyDescent="0.35">
      <c r="A32" s="7"/>
      <c r="B32" s="15" t="s">
        <v>52</v>
      </c>
      <c r="C32" s="15"/>
    </row>
    <row r="33" spans="1:5" x14ac:dyDescent="0.35">
      <c r="A33" s="7"/>
      <c r="B33" s="15">
        <v>1.1811</v>
      </c>
      <c r="C33" s="16" t="s">
        <v>79</v>
      </c>
    </row>
    <row r="34" spans="1:5" x14ac:dyDescent="0.35">
      <c r="A34" s="7"/>
      <c r="B34" s="15" t="s">
        <v>53</v>
      </c>
      <c r="C34" s="15"/>
    </row>
    <row r="35" spans="1:5" x14ac:dyDescent="0.35">
      <c r="A35" s="7"/>
      <c r="B35" s="8">
        <v>0.91400000000000003</v>
      </c>
      <c r="C35" s="15"/>
    </row>
    <row r="36" spans="1:5" x14ac:dyDescent="0.35">
      <c r="A36" s="7"/>
      <c r="B36" s="15" t="s">
        <v>54</v>
      </c>
      <c r="C36" s="15"/>
    </row>
    <row r="37" spans="1:5" x14ac:dyDescent="0.35">
      <c r="A37" s="7"/>
      <c r="B37" s="7"/>
      <c r="C37" s="7"/>
      <c r="D37" s="7"/>
      <c r="E37" s="7"/>
    </row>
    <row r="38" spans="1:5" x14ac:dyDescent="0.35">
      <c r="A38" s="7"/>
      <c r="B38" s="7" t="s">
        <v>58</v>
      </c>
      <c r="C38" s="19">
        <v>3412000</v>
      </c>
      <c r="D38" s="7" t="s">
        <v>57</v>
      </c>
      <c r="E38" s="7"/>
    </row>
    <row r="39" spans="1:5" x14ac:dyDescent="0.35">
      <c r="A39" s="7"/>
      <c r="B39" s="7"/>
      <c r="C39" s="7"/>
      <c r="D39" s="7"/>
      <c r="E39" s="7"/>
    </row>
    <row r="40" spans="1:5" x14ac:dyDescent="0.35">
      <c r="A40" s="7"/>
      <c r="B40" s="7"/>
      <c r="C40" s="7"/>
      <c r="D40" s="7"/>
      <c r="E40" s="7"/>
    </row>
    <row r="41" spans="1:5" x14ac:dyDescent="0.35">
      <c r="A41" s="7"/>
      <c r="B41" s="7"/>
      <c r="C41" s="7"/>
      <c r="D41" s="7"/>
      <c r="E41" s="7"/>
    </row>
    <row r="42" spans="1:5" x14ac:dyDescent="0.35">
      <c r="A42" s="7"/>
      <c r="B42" s="7"/>
      <c r="C42" s="7"/>
      <c r="D42" s="7"/>
      <c r="E42" s="7"/>
    </row>
    <row r="43" spans="1:5" x14ac:dyDescent="0.35">
      <c r="A43" s="7"/>
      <c r="B43" s="7"/>
      <c r="C43" s="7"/>
      <c r="D43" s="7"/>
      <c r="E43" s="7"/>
    </row>
    <row r="44" spans="1:5" x14ac:dyDescent="0.35">
      <c r="A44" s="7"/>
      <c r="B44" s="7"/>
      <c r="C44" s="7"/>
      <c r="D44" s="7"/>
      <c r="E44" s="7"/>
    </row>
  </sheetData>
  <hyperlinks>
    <hyperlink ref="C33" r:id="rId1" display="https://www.irs.gov/individuals/international-taxpayers/yearly-average-currency-exchange-rates " xr:uid="{604C057B-3839-4365-8302-3DE05942C706}"/>
    <hyperlink ref="D13" r:id="rId2" location="key-findings" display="Agora" xr:uid="{0FAECD5A-5C8D-4A02-BE14-3FAF96217B58}"/>
    <hyperlink ref="D15" r:id="rId3" xr:uid="{40108CD4-A8F7-4EC6-9E70-F6B1FB9F4C98}"/>
    <hyperlink ref="D16" r:id="rId4" display="https://2020.entsos-tyndp-scenarios.eu/" xr:uid="{A1653A7D-59DD-4F7C-AE30-8D2F41DC67BB}"/>
    <hyperlink ref="D17" r:id="rId5" display="https://docstore.entsoe.eu/Documents/TYNDP%20documents/TYNDP2018/Scenario_Report_2018_Final.pdf" xr:uid="{67135EF6-C42D-4A16-B29C-C368BE89977A}"/>
    <hyperlink ref="D19" r:id="rId6" xr:uid="{627173EF-E677-4432-8F88-9B56426733D7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F6A8-576A-4A03-87B1-27EC2A2701A1}">
  <sheetPr>
    <tabColor theme="9" tint="0.79998168889431442"/>
  </sheetPr>
  <dimension ref="A3:K27"/>
  <sheetViews>
    <sheetView topLeftCell="A9" zoomScale="76" workbookViewId="0">
      <selection activeCell="A26" sqref="A26"/>
    </sheetView>
  </sheetViews>
  <sheetFormatPr defaultColWidth="10.90625" defaultRowHeight="14.5" x14ac:dyDescent="0.35"/>
  <cols>
    <col min="1" max="1" width="30.54296875" customWidth="1"/>
    <col min="2" max="3" width="11.1796875" bestFit="1" customWidth="1"/>
    <col min="4" max="7" width="9.36328125" customWidth="1"/>
    <col min="8" max="8" width="26.08984375" customWidth="1"/>
  </cols>
  <sheetData>
    <row r="3" spans="1:11" ht="15.5" x14ac:dyDescent="0.35">
      <c r="A3" s="29" t="s">
        <v>30</v>
      </c>
      <c r="B3" s="29">
        <v>2020</v>
      </c>
      <c r="C3" s="29">
        <v>2023</v>
      </c>
      <c r="D3" s="29">
        <v>2025</v>
      </c>
      <c r="E3" s="29">
        <v>2030</v>
      </c>
      <c r="F3" s="29">
        <v>2040</v>
      </c>
      <c r="G3" s="29" t="s">
        <v>31</v>
      </c>
      <c r="H3" s="30" t="s">
        <v>38</v>
      </c>
      <c r="K3" s="28"/>
    </row>
    <row r="4" spans="1:11" ht="15.5" x14ac:dyDescent="0.35">
      <c r="A4" s="31" t="s">
        <v>32</v>
      </c>
      <c r="B4" s="31">
        <v>4</v>
      </c>
      <c r="C4" s="31">
        <v>4</v>
      </c>
      <c r="D4" s="31">
        <v>4</v>
      </c>
      <c r="E4" s="31">
        <v>4</v>
      </c>
      <c r="F4" s="31">
        <v>4</v>
      </c>
      <c r="G4" s="31">
        <v>4</v>
      </c>
      <c r="H4" s="31" t="s">
        <v>39</v>
      </c>
      <c r="I4" s="41" t="s">
        <v>46</v>
      </c>
    </row>
    <row r="5" spans="1:11" ht="15.5" x14ac:dyDescent="0.35">
      <c r="A5" s="31" t="s">
        <v>33</v>
      </c>
      <c r="B5" s="31">
        <v>46.4</v>
      </c>
      <c r="C5" s="31">
        <v>59</v>
      </c>
      <c r="D5" s="31">
        <v>67.599999999999994</v>
      </c>
      <c r="E5" s="31">
        <v>73.7</v>
      </c>
      <c r="F5" s="31">
        <v>79.900000000000006</v>
      </c>
      <c r="G5" s="31">
        <v>79.900000000000006</v>
      </c>
      <c r="H5" s="31" t="s">
        <v>64</v>
      </c>
      <c r="I5" s="41"/>
    </row>
    <row r="6" spans="1:11" ht="15.5" x14ac:dyDescent="0.35">
      <c r="A6" s="31" t="s">
        <v>34</v>
      </c>
      <c r="B6" s="31">
        <v>10.8</v>
      </c>
      <c r="C6" s="31">
        <v>12.2</v>
      </c>
      <c r="D6" s="31">
        <v>13.6</v>
      </c>
      <c r="E6" s="31">
        <v>15.5</v>
      </c>
      <c r="F6" s="31">
        <v>24.9</v>
      </c>
      <c r="G6" s="31">
        <v>24.9</v>
      </c>
      <c r="H6" s="31" t="s">
        <v>64</v>
      </c>
      <c r="I6" s="41"/>
    </row>
    <row r="7" spans="1:11" ht="15.5" x14ac:dyDescent="0.35">
      <c r="A7" s="31" t="s">
        <v>35</v>
      </c>
      <c r="B7" s="31">
        <v>20.2</v>
      </c>
      <c r="C7" s="31">
        <v>35</v>
      </c>
      <c r="D7" s="31">
        <v>45</v>
      </c>
      <c r="E7" s="31">
        <v>30</v>
      </c>
      <c r="F7" s="31">
        <v>30</v>
      </c>
      <c r="G7" s="31">
        <v>30</v>
      </c>
      <c r="H7" s="31" t="s">
        <v>40</v>
      </c>
      <c r="I7" s="41"/>
    </row>
    <row r="8" spans="1:11" ht="22.5" x14ac:dyDescent="0.35">
      <c r="A8" s="31" t="s">
        <v>36</v>
      </c>
      <c r="B8" s="32"/>
      <c r="C8" s="31">
        <v>110</v>
      </c>
      <c r="D8" s="31">
        <v>110</v>
      </c>
      <c r="E8" s="31">
        <v>80</v>
      </c>
      <c r="F8" s="31">
        <v>90</v>
      </c>
      <c r="G8" s="31">
        <v>90</v>
      </c>
      <c r="H8" s="31" t="s">
        <v>41</v>
      </c>
      <c r="I8" s="41"/>
    </row>
    <row r="9" spans="1:11" ht="31" x14ac:dyDescent="0.35">
      <c r="A9" s="40" t="s">
        <v>37</v>
      </c>
      <c r="B9" s="40"/>
      <c r="C9" s="31"/>
      <c r="D9" s="31">
        <v>35</v>
      </c>
      <c r="E9" s="31">
        <v>50</v>
      </c>
      <c r="F9" s="31">
        <v>70</v>
      </c>
      <c r="G9" s="31">
        <v>70</v>
      </c>
      <c r="H9" s="31" t="s">
        <v>42</v>
      </c>
      <c r="I9" s="41"/>
    </row>
    <row r="10" spans="1:11" x14ac:dyDescent="0.35">
      <c r="A10" s="33" t="s">
        <v>43</v>
      </c>
      <c r="B10" s="34">
        <f>D10</f>
        <v>1.6906474820143882</v>
      </c>
      <c r="C10" s="34">
        <f>D10</f>
        <v>1.6906474820143882</v>
      </c>
      <c r="D10" s="34">
        <f t="shared" ref="D10:G10" si="0">D18/$B$15</f>
        <v>1.6906474820143882</v>
      </c>
      <c r="E10" s="34">
        <f t="shared" si="0"/>
        <v>1.6906474820143882</v>
      </c>
      <c r="F10" s="34">
        <f t="shared" si="0"/>
        <v>1.6906474820143882</v>
      </c>
      <c r="G10" s="34">
        <f t="shared" si="0"/>
        <v>1.6906474820143882</v>
      </c>
      <c r="H10" s="35" t="s">
        <v>45</v>
      </c>
    </row>
    <row r="11" spans="1:11" x14ac:dyDescent="0.35">
      <c r="A11" s="33" t="s">
        <v>47</v>
      </c>
      <c r="B11" s="33"/>
      <c r="C11" s="33"/>
      <c r="D11" s="34">
        <f t="shared" ref="D11:G11" si="1">D19/$B$15</f>
        <v>68.525179856115102</v>
      </c>
      <c r="E11" s="34">
        <f t="shared" si="1"/>
        <v>72.841726618705025</v>
      </c>
      <c r="F11" s="34">
        <f t="shared" si="1"/>
        <v>63.129496402877692</v>
      </c>
      <c r="G11" s="34">
        <f t="shared" si="1"/>
        <v>64.424460431654666</v>
      </c>
      <c r="H11" s="35" t="s">
        <v>45</v>
      </c>
    </row>
    <row r="12" spans="1:11" x14ac:dyDescent="0.35">
      <c r="A12" s="33" t="s">
        <v>51</v>
      </c>
      <c r="B12" s="33"/>
      <c r="C12" s="33"/>
      <c r="D12" s="34"/>
      <c r="E12" s="34">
        <f t="shared" ref="E12:G12" si="2">E20/$B$15</f>
        <v>74.208633093525165</v>
      </c>
      <c r="F12" s="34">
        <f t="shared" si="2"/>
        <v>57.841726618705025</v>
      </c>
      <c r="G12" s="34">
        <f t="shared" si="2"/>
        <v>45.035971223021576</v>
      </c>
      <c r="H12" s="35" t="s">
        <v>45</v>
      </c>
      <c r="I12" s="28" t="s">
        <v>61</v>
      </c>
    </row>
    <row r="13" spans="1:11" x14ac:dyDescent="0.35">
      <c r="A13" s="33" t="s">
        <v>59</v>
      </c>
      <c r="B13" s="33">
        <v>32</v>
      </c>
      <c r="C13" s="33">
        <v>32</v>
      </c>
      <c r="D13" s="33">
        <v>32</v>
      </c>
      <c r="E13" s="33">
        <v>32</v>
      </c>
      <c r="F13" s="33">
        <v>32</v>
      </c>
      <c r="G13" s="33">
        <v>32</v>
      </c>
      <c r="H13" s="33" t="s">
        <v>60</v>
      </c>
    </row>
    <row r="15" spans="1:11" x14ac:dyDescent="0.35">
      <c r="A15" t="s">
        <v>44</v>
      </c>
      <c r="B15">
        <v>0.27800000000000002</v>
      </c>
      <c r="C15" t="s">
        <v>49</v>
      </c>
    </row>
    <row r="17" spans="1:8" ht="16" thickBot="1" x14ac:dyDescent="0.4">
      <c r="A17" t="s">
        <v>48</v>
      </c>
      <c r="B17" s="12">
        <v>2020</v>
      </c>
      <c r="C17" s="12">
        <v>2023</v>
      </c>
      <c r="D17" s="12">
        <v>2025</v>
      </c>
      <c r="E17" s="12">
        <v>2030</v>
      </c>
      <c r="F17" s="12">
        <v>2040</v>
      </c>
      <c r="G17" s="12" t="s">
        <v>31</v>
      </c>
      <c r="H17" s="13" t="s">
        <v>38</v>
      </c>
    </row>
    <row r="18" spans="1:8" ht="15.5" x14ac:dyDescent="0.35">
      <c r="A18" t="s">
        <v>43</v>
      </c>
      <c r="D18" s="14">
        <v>0.47</v>
      </c>
      <c r="E18" s="14">
        <v>0.47</v>
      </c>
      <c r="F18" s="14">
        <v>0.47</v>
      </c>
      <c r="G18" s="14">
        <v>0.47</v>
      </c>
      <c r="H18" s="5" t="s">
        <v>45</v>
      </c>
    </row>
    <row r="19" spans="1:8" x14ac:dyDescent="0.35">
      <c r="A19" t="s">
        <v>47</v>
      </c>
      <c r="B19" t="s">
        <v>50</v>
      </c>
      <c r="C19" t="s">
        <v>50</v>
      </c>
      <c r="D19">
        <v>19.05</v>
      </c>
      <c r="E19">
        <v>20.25</v>
      </c>
      <c r="F19">
        <v>17.55</v>
      </c>
      <c r="G19">
        <v>17.91</v>
      </c>
      <c r="H19" s="5" t="s">
        <v>45</v>
      </c>
    </row>
    <row r="20" spans="1:8" x14ac:dyDescent="0.35">
      <c r="A20" t="s">
        <v>51</v>
      </c>
      <c r="B20" t="s">
        <v>50</v>
      </c>
      <c r="C20" t="s">
        <v>50</v>
      </c>
      <c r="D20" t="s">
        <v>50</v>
      </c>
      <c r="E20">
        <v>20.63</v>
      </c>
      <c r="F20">
        <v>16.079999999999998</v>
      </c>
      <c r="G20">
        <v>12.52</v>
      </c>
      <c r="H20" s="5" t="s">
        <v>45</v>
      </c>
    </row>
    <row r="23" spans="1:8" ht="18.5" x14ac:dyDescent="0.45">
      <c r="A23" s="36" t="s">
        <v>68</v>
      </c>
      <c r="B23" s="36">
        <v>2020</v>
      </c>
      <c r="C23" s="5" t="s">
        <v>69</v>
      </c>
    </row>
    <row r="24" spans="1:8" x14ac:dyDescent="0.35">
      <c r="B24">
        <v>5</v>
      </c>
      <c r="C24" t="s">
        <v>70</v>
      </c>
    </row>
    <row r="25" spans="1:8" x14ac:dyDescent="0.35">
      <c r="A25" t="s">
        <v>83</v>
      </c>
      <c r="B25">
        <v>33.33</v>
      </c>
      <c r="C25" t="s">
        <v>67</v>
      </c>
    </row>
    <row r="26" spans="1:8" x14ac:dyDescent="0.35">
      <c r="B26">
        <f>B24/B25</f>
        <v>0.15001500150015001</v>
      </c>
      <c r="C26" t="s">
        <v>71</v>
      </c>
    </row>
    <row r="27" spans="1:8" x14ac:dyDescent="0.35">
      <c r="B27">
        <f>B26*1000</f>
        <v>150.01500150015002</v>
      </c>
      <c r="C27" t="s">
        <v>30</v>
      </c>
    </row>
  </sheetData>
  <mergeCells count="2">
    <mergeCell ref="A9:B9"/>
    <mergeCell ref="I4:I9"/>
  </mergeCells>
  <hyperlinks>
    <hyperlink ref="H10" r:id="rId1" display="https://2022.entsos-tyndp-scenarios.eu/wp-content/uploads/2022/04/TYNDP_2022_Scenario_Building_Guidelines_Version_April_2022.pdf" xr:uid="{F34D37DF-A5FF-4197-88DE-DFA3A72B89B1}"/>
    <hyperlink ref="H11" r:id="rId2" display="https://2022.entsos-tyndp-scenarios.eu/wp-content/uploads/2022/04/TYNDP_2022_Scenario_Building_Guidelines_Version_April_2022.pdf" xr:uid="{0BF21696-76E7-4ACD-876C-13FB7D1DD566}"/>
    <hyperlink ref="H12" r:id="rId3" display="https://2022.entsos-tyndp-scenarios.eu/wp-content/uploads/2022/04/TYNDP_2022_Scenario_Building_Guidelines_Version_April_2022.pdf" xr:uid="{7A83A2B8-9463-404B-9949-4855E7A03D13}"/>
    <hyperlink ref="H18" r:id="rId4" display="https://2022.entsos-tyndp-scenarios.eu/wp-content/uploads/2022/04/TYNDP_2022_Scenario_Building_Guidelines_Version_April_2022.pdf" xr:uid="{980482B0-2BCF-40ED-87E7-BA4AEEA5C023}"/>
    <hyperlink ref="H19" r:id="rId5" display="https://2022.entsos-tyndp-scenarios.eu/wp-content/uploads/2022/04/TYNDP_2022_Scenario_Building_Guidelines_Version_April_2022.pdf" xr:uid="{CCBCB3BE-4949-43F5-863B-D7E603234607}"/>
    <hyperlink ref="H20" r:id="rId6" display="https://2022.entsos-tyndp-scenarios.eu/wp-content/uploads/2022/04/TYNDP_2022_Scenario_Building_Guidelines_Version_April_2022.pdf" xr:uid="{2716C586-36B4-4652-960F-A8235F7969D4}"/>
    <hyperlink ref="C23" r:id="rId7" xr:uid="{2CAE1F12-AAE1-4499-9EF1-F2BFB0449D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4D30-C5CB-4828-A192-E2EB17DD548A}">
  <sheetPr>
    <tabColor theme="9" tint="0.79998168889431442"/>
  </sheetPr>
  <dimension ref="A1:AG10"/>
  <sheetViews>
    <sheetView workbookViewId="0">
      <selection activeCell="B5" sqref="B5"/>
    </sheetView>
  </sheetViews>
  <sheetFormatPr defaultColWidth="10.90625" defaultRowHeight="14.5" x14ac:dyDescent="0.35"/>
  <sheetData>
    <row r="1" spans="1:33" ht="58" x14ac:dyDescent="0.35">
      <c r="A1" s="10" t="s">
        <v>29</v>
      </c>
      <c r="B1" s="10">
        <v>2020</v>
      </c>
      <c r="C1" s="22">
        <v>2021</v>
      </c>
      <c r="D1" s="23">
        <v>2022</v>
      </c>
      <c r="E1" s="23">
        <v>2023</v>
      </c>
      <c r="F1" s="23">
        <v>2024</v>
      </c>
      <c r="G1" s="23">
        <v>2025</v>
      </c>
      <c r="H1" s="23">
        <v>2026</v>
      </c>
      <c r="I1" s="23">
        <v>2027</v>
      </c>
      <c r="J1" s="23">
        <v>2028</v>
      </c>
      <c r="K1" s="23">
        <v>2029</v>
      </c>
      <c r="L1" s="23">
        <v>2030</v>
      </c>
      <c r="M1" s="23">
        <v>2031</v>
      </c>
      <c r="N1" s="23">
        <v>2032</v>
      </c>
      <c r="O1" s="23">
        <v>2033</v>
      </c>
      <c r="P1" s="23">
        <v>2034</v>
      </c>
      <c r="Q1" s="23">
        <v>2035</v>
      </c>
      <c r="R1" s="23">
        <v>2036</v>
      </c>
      <c r="S1" s="23">
        <v>2037</v>
      </c>
      <c r="T1" s="23">
        <v>2038</v>
      </c>
      <c r="U1" s="23">
        <v>2039</v>
      </c>
      <c r="V1" s="23">
        <v>2040</v>
      </c>
      <c r="W1" s="23">
        <v>2041</v>
      </c>
      <c r="X1" s="23">
        <v>2042</v>
      </c>
      <c r="Y1" s="23">
        <v>2043</v>
      </c>
      <c r="Z1" s="23">
        <v>2044</v>
      </c>
      <c r="AA1" s="23">
        <v>2045</v>
      </c>
      <c r="AB1" s="23">
        <v>2046</v>
      </c>
      <c r="AC1" s="23">
        <v>2047</v>
      </c>
      <c r="AD1" s="23">
        <v>2048</v>
      </c>
      <c r="AE1" s="23">
        <v>2049</v>
      </c>
      <c r="AF1" s="23">
        <v>2050</v>
      </c>
      <c r="AG1" s="8"/>
    </row>
    <row r="2" spans="1:33" x14ac:dyDescent="0.35">
      <c r="A2" s="8" t="s">
        <v>9</v>
      </c>
      <c r="B2" s="37">
        <f>'Raw data'!B6</f>
        <v>10.8</v>
      </c>
      <c r="C2" s="38">
        <f>($E2-$B2)/($E$1-$B$1)*(C$1-$B$1)+$B2</f>
        <v>11.266666666666667</v>
      </c>
      <c r="D2" s="38">
        <f>($E2-$B2)/($E$1-$B$1)*(D$1-$B$1)+$B2</f>
        <v>11.733333333333333</v>
      </c>
      <c r="E2" s="37">
        <f>'Raw data'!C6</f>
        <v>12.2</v>
      </c>
      <c r="F2" s="38">
        <f>(G2-E2)/2+E2</f>
        <v>12.899999999999999</v>
      </c>
      <c r="G2" s="37">
        <f>'Raw data'!D6</f>
        <v>13.6</v>
      </c>
      <c r="H2" s="38">
        <f>($L2-$G2)/($L$1-$G$1)*(H$1-$G$1)+$G2</f>
        <v>13.98</v>
      </c>
      <c r="I2" s="38">
        <f t="shared" ref="I2:K6" si="0">($L2-$G2)/($L$1-$G$1)*(I$1-$G$1)+$G2</f>
        <v>14.36</v>
      </c>
      <c r="J2" s="38">
        <f t="shared" si="0"/>
        <v>14.74</v>
      </c>
      <c r="K2" s="38">
        <f t="shared" si="0"/>
        <v>15.12</v>
      </c>
      <c r="L2" s="37">
        <f>'Raw data'!E6</f>
        <v>15.5</v>
      </c>
      <c r="M2" s="38">
        <f>($V2-$L2)/($V$1-$L$1)*(M$1-$L$1)+$L2</f>
        <v>16.440000000000001</v>
      </c>
      <c r="N2" s="38">
        <f t="shared" ref="N2:U6" si="1">($V2-$L2)/($V$1-$L$1)*(N$1-$L$1)+$L2</f>
        <v>17.38</v>
      </c>
      <c r="O2" s="38">
        <f t="shared" si="1"/>
        <v>18.32</v>
      </c>
      <c r="P2" s="38">
        <f t="shared" si="1"/>
        <v>19.259999999999998</v>
      </c>
      <c r="Q2" s="38">
        <f t="shared" si="1"/>
        <v>20.2</v>
      </c>
      <c r="R2" s="38">
        <f t="shared" si="1"/>
        <v>21.14</v>
      </c>
      <c r="S2" s="38">
        <f t="shared" si="1"/>
        <v>22.08</v>
      </c>
      <c r="T2" s="38">
        <f t="shared" si="1"/>
        <v>23.02</v>
      </c>
      <c r="U2" s="38">
        <f t="shared" si="1"/>
        <v>23.96</v>
      </c>
      <c r="V2" s="37">
        <f>'Raw data'!F6</f>
        <v>24.9</v>
      </c>
      <c r="W2" s="38">
        <f>($AF2-$V2)/($AF$1-$V$1)*(W$1-$V$1)+$V2</f>
        <v>24.9</v>
      </c>
      <c r="X2" s="38">
        <f t="shared" ref="X2:AE6" si="2">($AF2-$V2)/($AF$1-$V$1)*(X$1-$V$1)+$V2</f>
        <v>24.9</v>
      </c>
      <c r="Y2" s="38">
        <f t="shared" si="2"/>
        <v>24.9</v>
      </c>
      <c r="Z2" s="38">
        <f t="shared" si="2"/>
        <v>24.9</v>
      </c>
      <c r="AA2" s="38">
        <f t="shared" si="2"/>
        <v>24.9</v>
      </c>
      <c r="AB2" s="38">
        <f t="shared" si="2"/>
        <v>24.9</v>
      </c>
      <c r="AC2" s="38">
        <f t="shared" si="2"/>
        <v>24.9</v>
      </c>
      <c r="AD2" s="38">
        <f t="shared" si="2"/>
        <v>24.9</v>
      </c>
      <c r="AE2" s="38">
        <f t="shared" si="2"/>
        <v>24.9</v>
      </c>
      <c r="AF2" s="37">
        <f>'Raw data'!G6</f>
        <v>24.9</v>
      </c>
      <c r="AG2" s="8"/>
    </row>
    <row r="3" spans="1:33" x14ac:dyDescent="0.35">
      <c r="A3" s="8" t="s">
        <v>10</v>
      </c>
      <c r="B3" s="37">
        <f>'Raw data'!B7</f>
        <v>20.2</v>
      </c>
      <c r="C3" s="38">
        <f t="shared" ref="C3:D6" si="3">($E3-$B3)/($E$1-$B$1)*(C$1-$B$1)+$B3</f>
        <v>25.133333333333333</v>
      </c>
      <c r="D3" s="38">
        <f t="shared" si="3"/>
        <v>30.066666666666666</v>
      </c>
      <c r="E3" s="37">
        <f>'Raw data'!C7</f>
        <v>35</v>
      </c>
      <c r="F3" s="38">
        <f t="shared" ref="F3:F6" si="4">(G3-E3)/2+E3</f>
        <v>40</v>
      </c>
      <c r="G3" s="37">
        <f>'Raw data'!D7</f>
        <v>45</v>
      </c>
      <c r="H3" s="38">
        <f t="shared" ref="H3:H6" si="5">($L3-$G3)/($L$1-$G$1)*(H$1-$G$1)+$G3</f>
        <v>42</v>
      </c>
      <c r="I3" s="38">
        <f t="shared" si="0"/>
        <v>39</v>
      </c>
      <c r="J3" s="38">
        <f t="shared" si="0"/>
        <v>36</v>
      </c>
      <c r="K3" s="38">
        <f t="shared" si="0"/>
        <v>33</v>
      </c>
      <c r="L3" s="37">
        <f>'Raw data'!E7</f>
        <v>30</v>
      </c>
      <c r="M3" s="38">
        <f t="shared" ref="M3:U7" si="6">($V3-$L3)/($V$1-$L$1)*(M$1-$L$1)+$L3</f>
        <v>30</v>
      </c>
      <c r="N3" s="38">
        <f t="shared" si="1"/>
        <v>30</v>
      </c>
      <c r="O3" s="38">
        <f t="shared" si="1"/>
        <v>30</v>
      </c>
      <c r="P3" s="38">
        <f t="shared" si="1"/>
        <v>30</v>
      </c>
      <c r="Q3" s="38">
        <f t="shared" si="1"/>
        <v>30</v>
      </c>
      <c r="R3" s="38">
        <f t="shared" si="1"/>
        <v>30</v>
      </c>
      <c r="S3" s="38">
        <f t="shared" si="1"/>
        <v>30</v>
      </c>
      <c r="T3" s="38">
        <f t="shared" si="1"/>
        <v>30</v>
      </c>
      <c r="U3" s="38">
        <f t="shared" si="1"/>
        <v>30</v>
      </c>
      <c r="V3" s="37">
        <f>'Raw data'!F7</f>
        <v>30</v>
      </c>
      <c r="W3" s="38">
        <f t="shared" ref="W3:AE7" si="7">($AF3-$V3)/($AF$1-$V$1)*(W$1-$V$1)+$V3</f>
        <v>30</v>
      </c>
      <c r="X3" s="38">
        <f t="shared" si="2"/>
        <v>30</v>
      </c>
      <c r="Y3" s="38">
        <f t="shared" si="2"/>
        <v>30</v>
      </c>
      <c r="Z3" s="38">
        <f t="shared" si="2"/>
        <v>30</v>
      </c>
      <c r="AA3" s="38">
        <f t="shared" si="2"/>
        <v>30</v>
      </c>
      <c r="AB3" s="38">
        <f t="shared" si="2"/>
        <v>30</v>
      </c>
      <c r="AC3" s="38">
        <f t="shared" si="2"/>
        <v>30</v>
      </c>
      <c r="AD3" s="38">
        <f t="shared" si="2"/>
        <v>30</v>
      </c>
      <c r="AE3" s="38">
        <f t="shared" si="2"/>
        <v>30</v>
      </c>
      <c r="AF3" s="37">
        <f>'Raw data'!G7</f>
        <v>30</v>
      </c>
      <c r="AG3" s="8"/>
    </row>
    <row r="4" spans="1:33" x14ac:dyDescent="0.35">
      <c r="A4" s="8" t="s">
        <v>11</v>
      </c>
      <c r="B4" s="37">
        <f>'Raw data'!B10</f>
        <v>1.6906474820143882</v>
      </c>
      <c r="C4" s="38">
        <f t="shared" si="3"/>
        <v>1.6906474820143882</v>
      </c>
      <c r="D4" s="38">
        <f t="shared" si="3"/>
        <v>1.6906474820143882</v>
      </c>
      <c r="E4" s="37">
        <f>'Raw data'!C10</f>
        <v>1.6906474820143882</v>
      </c>
      <c r="F4" s="38">
        <f t="shared" si="4"/>
        <v>1.6906474820143882</v>
      </c>
      <c r="G4" s="37">
        <f>'Raw data'!D10</f>
        <v>1.6906474820143882</v>
      </c>
      <c r="H4" s="38">
        <f t="shared" si="5"/>
        <v>1.6906474820143882</v>
      </c>
      <c r="I4" s="38">
        <f t="shared" si="0"/>
        <v>1.6906474820143882</v>
      </c>
      <c r="J4" s="38">
        <f t="shared" si="0"/>
        <v>1.6906474820143882</v>
      </c>
      <c r="K4" s="38">
        <f t="shared" si="0"/>
        <v>1.6906474820143882</v>
      </c>
      <c r="L4" s="37">
        <f>'Raw data'!E10</f>
        <v>1.6906474820143882</v>
      </c>
      <c r="M4" s="38">
        <f t="shared" si="6"/>
        <v>1.6906474820143882</v>
      </c>
      <c r="N4" s="38">
        <f t="shared" si="1"/>
        <v>1.6906474820143882</v>
      </c>
      <c r="O4" s="38">
        <f t="shared" si="1"/>
        <v>1.6906474820143882</v>
      </c>
      <c r="P4" s="38">
        <f t="shared" si="1"/>
        <v>1.6906474820143882</v>
      </c>
      <c r="Q4" s="38">
        <f t="shared" si="1"/>
        <v>1.6906474820143882</v>
      </c>
      <c r="R4" s="38">
        <f t="shared" si="1"/>
        <v>1.6906474820143882</v>
      </c>
      <c r="S4" s="38">
        <f t="shared" si="1"/>
        <v>1.6906474820143882</v>
      </c>
      <c r="T4" s="38">
        <f t="shared" si="1"/>
        <v>1.6906474820143882</v>
      </c>
      <c r="U4" s="38">
        <f t="shared" si="1"/>
        <v>1.6906474820143882</v>
      </c>
      <c r="V4" s="37">
        <f>'Raw data'!F10</f>
        <v>1.6906474820143882</v>
      </c>
      <c r="W4" s="38">
        <f t="shared" si="7"/>
        <v>1.6906474820143882</v>
      </c>
      <c r="X4" s="38">
        <f t="shared" si="2"/>
        <v>1.6906474820143882</v>
      </c>
      <c r="Y4" s="38">
        <f t="shared" si="2"/>
        <v>1.6906474820143882</v>
      </c>
      <c r="Z4" s="38">
        <f t="shared" si="2"/>
        <v>1.6906474820143882</v>
      </c>
      <c r="AA4" s="38">
        <f t="shared" si="2"/>
        <v>1.6906474820143882</v>
      </c>
      <c r="AB4" s="38">
        <f t="shared" si="2"/>
        <v>1.6906474820143882</v>
      </c>
      <c r="AC4" s="38">
        <f t="shared" si="2"/>
        <v>1.6906474820143882</v>
      </c>
      <c r="AD4" s="38">
        <f t="shared" si="2"/>
        <v>1.6906474820143882</v>
      </c>
      <c r="AE4" s="38">
        <f t="shared" si="2"/>
        <v>1.6906474820143882</v>
      </c>
      <c r="AF4" s="37">
        <f>'Raw data'!G10</f>
        <v>1.6906474820143882</v>
      </c>
      <c r="AG4" s="8"/>
    </row>
    <row r="5" spans="1:33" x14ac:dyDescent="0.35">
      <c r="A5" s="8" t="s">
        <v>15</v>
      </c>
      <c r="B5" s="37">
        <f>'Raw data'!B13</f>
        <v>32</v>
      </c>
      <c r="C5" s="38">
        <f t="shared" si="3"/>
        <v>32</v>
      </c>
      <c r="D5" s="38">
        <f t="shared" si="3"/>
        <v>32</v>
      </c>
      <c r="E5" s="37">
        <f>'Raw data'!C13</f>
        <v>32</v>
      </c>
      <c r="F5" s="38">
        <f t="shared" si="4"/>
        <v>32</v>
      </c>
      <c r="G5" s="37">
        <f>'Raw data'!D13</f>
        <v>32</v>
      </c>
      <c r="H5" s="38">
        <f t="shared" si="5"/>
        <v>32</v>
      </c>
      <c r="I5" s="38">
        <f t="shared" si="0"/>
        <v>32</v>
      </c>
      <c r="J5" s="38">
        <f t="shared" si="0"/>
        <v>32</v>
      </c>
      <c r="K5" s="38">
        <f t="shared" si="0"/>
        <v>32</v>
      </c>
      <c r="L5" s="37">
        <f>'Raw data'!E13</f>
        <v>32</v>
      </c>
      <c r="M5" s="38">
        <f t="shared" si="6"/>
        <v>32</v>
      </c>
      <c r="N5" s="38">
        <f t="shared" si="1"/>
        <v>32</v>
      </c>
      <c r="O5" s="38">
        <f t="shared" si="1"/>
        <v>32</v>
      </c>
      <c r="P5" s="38">
        <f t="shared" si="1"/>
        <v>32</v>
      </c>
      <c r="Q5" s="38">
        <f t="shared" si="1"/>
        <v>32</v>
      </c>
      <c r="R5" s="38">
        <f t="shared" si="1"/>
        <v>32</v>
      </c>
      <c r="S5" s="38">
        <f t="shared" si="1"/>
        <v>32</v>
      </c>
      <c r="T5" s="38">
        <f t="shared" si="1"/>
        <v>32</v>
      </c>
      <c r="U5" s="38">
        <f t="shared" si="1"/>
        <v>32</v>
      </c>
      <c r="V5" s="37">
        <f>'Raw data'!F13</f>
        <v>32</v>
      </c>
      <c r="W5" s="38">
        <f t="shared" si="7"/>
        <v>32</v>
      </c>
      <c r="X5" s="38">
        <f t="shared" si="2"/>
        <v>32</v>
      </c>
      <c r="Y5" s="38">
        <f t="shared" si="2"/>
        <v>32</v>
      </c>
      <c r="Z5" s="38">
        <f t="shared" si="2"/>
        <v>32</v>
      </c>
      <c r="AA5" s="38">
        <f t="shared" si="2"/>
        <v>32</v>
      </c>
      <c r="AB5" s="38">
        <f t="shared" si="2"/>
        <v>32</v>
      </c>
      <c r="AC5" s="38">
        <f t="shared" si="2"/>
        <v>32</v>
      </c>
      <c r="AD5" s="38">
        <f t="shared" si="2"/>
        <v>32</v>
      </c>
      <c r="AE5" s="38">
        <f t="shared" si="2"/>
        <v>32</v>
      </c>
      <c r="AF5" s="37">
        <f>'Raw data'!G13</f>
        <v>32</v>
      </c>
      <c r="AG5" s="8"/>
    </row>
    <row r="6" spans="1:33" x14ac:dyDescent="0.35">
      <c r="A6" s="8" t="s">
        <v>23</v>
      </c>
      <c r="B6" s="37">
        <f>'Raw data'!B4</f>
        <v>4</v>
      </c>
      <c r="C6" s="38">
        <f t="shared" si="3"/>
        <v>4</v>
      </c>
      <c r="D6" s="38">
        <f t="shared" si="3"/>
        <v>4</v>
      </c>
      <c r="E6" s="37">
        <f>'Raw data'!C4</f>
        <v>4</v>
      </c>
      <c r="F6" s="38">
        <f t="shared" si="4"/>
        <v>4</v>
      </c>
      <c r="G6" s="37">
        <f>'Raw data'!D4</f>
        <v>4</v>
      </c>
      <c r="H6" s="38">
        <f t="shared" si="5"/>
        <v>4</v>
      </c>
      <c r="I6" s="38">
        <f t="shared" si="0"/>
        <v>4</v>
      </c>
      <c r="J6" s="38">
        <f t="shared" si="0"/>
        <v>4</v>
      </c>
      <c r="K6" s="38">
        <f t="shared" si="0"/>
        <v>4</v>
      </c>
      <c r="L6" s="37">
        <f>'Raw data'!E4</f>
        <v>4</v>
      </c>
      <c r="M6" s="38">
        <f t="shared" si="6"/>
        <v>4</v>
      </c>
      <c r="N6" s="38">
        <f t="shared" si="1"/>
        <v>4</v>
      </c>
      <c r="O6" s="38">
        <f t="shared" si="1"/>
        <v>4</v>
      </c>
      <c r="P6" s="38">
        <f t="shared" si="1"/>
        <v>4</v>
      </c>
      <c r="Q6" s="38">
        <f t="shared" si="1"/>
        <v>4</v>
      </c>
      <c r="R6" s="38">
        <f t="shared" si="1"/>
        <v>4</v>
      </c>
      <c r="S6" s="38">
        <f t="shared" si="1"/>
        <v>4</v>
      </c>
      <c r="T6" s="38">
        <f t="shared" si="1"/>
        <v>4</v>
      </c>
      <c r="U6" s="38">
        <f t="shared" si="1"/>
        <v>4</v>
      </c>
      <c r="V6" s="37">
        <f>'Raw data'!F4</f>
        <v>4</v>
      </c>
      <c r="W6" s="38">
        <f t="shared" si="7"/>
        <v>4</v>
      </c>
      <c r="X6" s="38">
        <f t="shared" si="2"/>
        <v>4</v>
      </c>
      <c r="Y6" s="38">
        <f t="shared" si="2"/>
        <v>4</v>
      </c>
      <c r="Z6" s="38">
        <f t="shared" si="2"/>
        <v>4</v>
      </c>
      <c r="AA6" s="38">
        <f t="shared" si="2"/>
        <v>4</v>
      </c>
      <c r="AB6" s="38">
        <f t="shared" si="2"/>
        <v>4</v>
      </c>
      <c r="AC6" s="38">
        <f t="shared" si="2"/>
        <v>4</v>
      </c>
      <c r="AD6" s="38">
        <f t="shared" si="2"/>
        <v>4</v>
      </c>
      <c r="AE6" s="38">
        <f t="shared" si="2"/>
        <v>4</v>
      </c>
      <c r="AF6" s="37">
        <f>'Raw data'!G4</f>
        <v>4</v>
      </c>
      <c r="AG6" s="8"/>
    </row>
    <row r="7" spans="1:33" x14ac:dyDescent="0.35">
      <c r="A7" s="8" t="s">
        <v>28</v>
      </c>
      <c r="B7" s="37">
        <f>'Raw data'!B27</f>
        <v>150.01500150015002</v>
      </c>
      <c r="C7" s="38">
        <f>($L7-$B7)/($L$1-$B$1)*(C$1-$B$1)+$B7</f>
        <v>142.43436465948753</v>
      </c>
      <c r="D7" s="38">
        <f t="shared" ref="D7:K7" si="8">($L7-$B7)/($L$1-$B$1)*(D$1-$B$1)+$B7</f>
        <v>134.85372781882506</v>
      </c>
      <c r="E7" s="38">
        <f t="shared" si="8"/>
        <v>127.27309097816257</v>
      </c>
      <c r="F7" s="38">
        <f t="shared" si="8"/>
        <v>119.69245413750008</v>
      </c>
      <c r="G7" s="38">
        <f t="shared" si="8"/>
        <v>112.11181729683759</v>
      </c>
      <c r="H7" s="38">
        <f t="shared" si="8"/>
        <v>104.53118045617511</v>
      </c>
      <c r="I7" s="38">
        <f t="shared" si="8"/>
        <v>96.950543615512629</v>
      </c>
      <c r="J7" s="38">
        <f t="shared" si="8"/>
        <v>89.369906774850136</v>
      </c>
      <c r="K7" s="38">
        <f t="shared" si="8"/>
        <v>81.789269934187644</v>
      </c>
      <c r="L7" s="37">
        <f>'Raw data'!E12</f>
        <v>74.208633093525165</v>
      </c>
      <c r="M7" s="38">
        <f t="shared" si="6"/>
        <v>72.571942446043153</v>
      </c>
      <c r="N7" s="38">
        <f t="shared" si="6"/>
        <v>70.93525179856114</v>
      </c>
      <c r="O7" s="38">
        <f t="shared" si="6"/>
        <v>69.298561151079127</v>
      </c>
      <c r="P7" s="38">
        <f t="shared" si="6"/>
        <v>67.661870503597115</v>
      </c>
      <c r="Q7" s="38">
        <f t="shared" si="6"/>
        <v>66.025179856115102</v>
      </c>
      <c r="R7" s="38">
        <f t="shared" si="6"/>
        <v>64.388489208633075</v>
      </c>
      <c r="S7" s="38">
        <f t="shared" si="6"/>
        <v>62.75179856115107</v>
      </c>
      <c r="T7" s="38">
        <f t="shared" si="6"/>
        <v>61.11510791366905</v>
      </c>
      <c r="U7" s="38">
        <f t="shared" si="6"/>
        <v>59.478417266187037</v>
      </c>
      <c r="V7" s="37">
        <f>'Raw data'!F12</f>
        <v>57.841726618705025</v>
      </c>
      <c r="W7" s="38">
        <f t="shared" si="7"/>
        <v>56.561151079136678</v>
      </c>
      <c r="X7" s="38">
        <f t="shared" si="7"/>
        <v>55.280575539568332</v>
      </c>
      <c r="Y7" s="38">
        <f t="shared" si="7"/>
        <v>53.999999999999993</v>
      </c>
      <c r="Z7" s="38">
        <f t="shared" si="7"/>
        <v>52.719424460431647</v>
      </c>
      <c r="AA7" s="38">
        <f t="shared" si="7"/>
        <v>51.4388489208633</v>
      </c>
      <c r="AB7" s="38">
        <f t="shared" si="7"/>
        <v>50.158273381294954</v>
      </c>
      <c r="AC7" s="38">
        <f t="shared" si="7"/>
        <v>48.877697841726608</v>
      </c>
      <c r="AD7" s="38">
        <f t="shared" si="7"/>
        <v>47.597122302158269</v>
      </c>
      <c r="AE7" s="38">
        <f t="shared" si="7"/>
        <v>46.316546762589923</v>
      </c>
      <c r="AF7" s="37">
        <f>'Raw data'!G12</f>
        <v>45.035971223021576</v>
      </c>
      <c r="AG7" s="8"/>
    </row>
    <row r="8" spans="1:33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35">
      <c r="B9" s="18" t="s">
        <v>56</v>
      </c>
    </row>
    <row r="10" spans="1:33" x14ac:dyDescent="0.35">
      <c r="B10" s="17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F0F0-07E1-4ED4-A317-A859C54C1368}">
  <sheetPr>
    <tabColor theme="5" tint="0.79998168889431442"/>
  </sheetPr>
  <dimension ref="A1:AH25"/>
  <sheetViews>
    <sheetView workbookViewId="0">
      <selection activeCell="B16" sqref="B16"/>
    </sheetView>
  </sheetViews>
  <sheetFormatPr defaultColWidth="10.90625" defaultRowHeight="14.5" x14ac:dyDescent="0.35"/>
  <cols>
    <col min="1" max="1" width="23" bestFit="1" customWidth="1"/>
  </cols>
  <sheetData>
    <row r="1" spans="1:34" ht="29" x14ac:dyDescent="0.35">
      <c r="A1" s="10" t="s">
        <v>81</v>
      </c>
      <c r="B1" s="23">
        <v>2021</v>
      </c>
      <c r="C1" s="23">
        <v>2022</v>
      </c>
      <c r="D1" s="23">
        <v>2023</v>
      </c>
      <c r="E1" s="23">
        <v>2024</v>
      </c>
      <c r="F1" s="23">
        <v>2025</v>
      </c>
      <c r="G1" s="23">
        <v>2026</v>
      </c>
      <c r="H1" s="23">
        <v>2027</v>
      </c>
      <c r="I1" s="23">
        <v>2028</v>
      </c>
      <c r="J1" s="23">
        <v>2029</v>
      </c>
      <c r="K1" s="23">
        <v>2030</v>
      </c>
      <c r="L1" s="23">
        <v>2031</v>
      </c>
      <c r="M1" s="23">
        <v>2032</v>
      </c>
      <c r="N1" s="23">
        <v>2033</v>
      </c>
      <c r="O1" s="23">
        <v>2034</v>
      </c>
      <c r="P1" s="23">
        <v>2035</v>
      </c>
      <c r="Q1" s="23">
        <v>2036</v>
      </c>
      <c r="R1" s="23">
        <v>2037</v>
      </c>
      <c r="S1" s="23">
        <v>2038</v>
      </c>
      <c r="T1" s="23">
        <v>2039</v>
      </c>
      <c r="U1" s="23">
        <v>2040</v>
      </c>
      <c r="V1" s="23">
        <v>2041</v>
      </c>
      <c r="W1" s="23">
        <v>2042</v>
      </c>
      <c r="X1" s="23">
        <v>2043</v>
      </c>
      <c r="Y1" s="23">
        <v>2044</v>
      </c>
      <c r="Z1" s="23">
        <v>2045</v>
      </c>
      <c r="AA1" s="23">
        <v>2046</v>
      </c>
      <c r="AB1" s="23">
        <v>2047</v>
      </c>
      <c r="AC1" s="23">
        <v>2048</v>
      </c>
      <c r="AD1" s="23">
        <v>2049</v>
      </c>
      <c r="AE1" s="23">
        <v>2050</v>
      </c>
      <c r="AF1" s="23"/>
      <c r="AG1" s="23"/>
      <c r="AH1" s="8"/>
    </row>
    <row r="2" spans="1:34" x14ac:dyDescent="0.35">
      <c r="A2" s="8" t="s">
        <v>16</v>
      </c>
      <c r="B2" s="11">
        <v>2.0299999999999999E-5</v>
      </c>
      <c r="C2" s="11">
        <v>2.6599999999999999E-5</v>
      </c>
      <c r="D2" s="11">
        <v>2.58E-5</v>
      </c>
      <c r="E2" s="11">
        <v>2.2399999999999999E-5</v>
      </c>
      <c r="F2" s="11">
        <v>2.19E-5</v>
      </c>
      <c r="G2" s="11">
        <v>2.1399999999999998E-5</v>
      </c>
      <c r="H2" s="11">
        <v>2.09E-5</v>
      </c>
      <c r="I2" s="11">
        <v>2.0400000000000001E-5</v>
      </c>
      <c r="J2" s="11">
        <v>1.9899999999999999E-5</v>
      </c>
      <c r="K2" s="11">
        <v>1.9899999999999999E-5</v>
      </c>
      <c r="L2" s="11">
        <v>2.0000000000000002E-5</v>
      </c>
      <c r="M2" s="11">
        <v>2.0000000000000002E-5</v>
      </c>
      <c r="N2" s="11">
        <v>2.0100000000000001E-5</v>
      </c>
      <c r="O2" s="11">
        <v>2.0100000000000001E-5</v>
      </c>
      <c r="P2" s="11">
        <v>2.02E-5</v>
      </c>
      <c r="Q2" s="11">
        <v>2.02E-5</v>
      </c>
      <c r="R2" s="11">
        <v>2.05E-5</v>
      </c>
      <c r="S2" s="11">
        <v>2.05E-5</v>
      </c>
      <c r="T2" s="11">
        <v>2.0599999999999999E-5</v>
      </c>
      <c r="U2" s="11">
        <v>2.0699999999999998E-5</v>
      </c>
      <c r="V2" s="11">
        <v>2.0699999999999998E-5</v>
      </c>
      <c r="W2" s="11">
        <v>2.0699999999999998E-5</v>
      </c>
      <c r="X2" s="11">
        <v>2.0800000000000001E-5</v>
      </c>
      <c r="Y2" s="11">
        <v>2.0699999999999998E-5</v>
      </c>
      <c r="Z2" s="11">
        <v>2.0800000000000001E-5</v>
      </c>
      <c r="AA2" s="11">
        <v>2.0800000000000001E-5</v>
      </c>
      <c r="AB2" s="11">
        <v>2.1399999999999998E-5</v>
      </c>
      <c r="AC2" s="11">
        <v>2.1399999999999998E-5</v>
      </c>
      <c r="AD2" s="11">
        <v>2.16E-5</v>
      </c>
      <c r="AE2" s="11">
        <v>2.16E-5</v>
      </c>
      <c r="AF2" s="8"/>
      <c r="AG2" s="8"/>
      <c r="AH2" s="8"/>
    </row>
    <row r="3" spans="1:34" x14ac:dyDescent="0.35">
      <c r="A3" s="8" t="s">
        <v>17</v>
      </c>
      <c r="B3" s="11">
        <v>1.84E-5</v>
      </c>
      <c r="C3" s="11">
        <v>2.8099999999999999E-5</v>
      </c>
      <c r="D3" s="11">
        <v>2.7100000000000001E-5</v>
      </c>
      <c r="E3" s="11">
        <v>2.2200000000000001E-5</v>
      </c>
      <c r="F3" s="11">
        <v>2.1800000000000001E-5</v>
      </c>
      <c r="G3" s="11">
        <v>2.1299999999999999E-5</v>
      </c>
      <c r="H3" s="11">
        <v>2.09E-5</v>
      </c>
      <c r="I3" s="11">
        <v>2.0400000000000001E-5</v>
      </c>
      <c r="J3" s="11">
        <v>2.0000000000000002E-5</v>
      </c>
      <c r="K3" s="11">
        <v>2.0100000000000001E-5</v>
      </c>
      <c r="L3" s="11">
        <v>2.0100000000000001E-5</v>
      </c>
      <c r="M3" s="11">
        <v>2.02E-5</v>
      </c>
      <c r="N3" s="11">
        <v>2.0299999999999999E-5</v>
      </c>
      <c r="O3" s="11">
        <v>2.0400000000000001E-5</v>
      </c>
      <c r="P3" s="11">
        <v>2.0400000000000001E-5</v>
      </c>
      <c r="Q3" s="11">
        <v>2.0599999999999999E-5</v>
      </c>
      <c r="R3" s="11">
        <v>2.0599999999999999E-5</v>
      </c>
      <c r="S3" s="11">
        <v>2.0699999999999998E-5</v>
      </c>
      <c r="T3" s="11">
        <v>2.0800000000000001E-5</v>
      </c>
      <c r="U3" s="11">
        <v>2.0800000000000001E-5</v>
      </c>
      <c r="V3" s="11">
        <v>2.0800000000000001E-5</v>
      </c>
      <c r="W3" s="11">
        <v>2.0999999999999999E-5</v>
      </c>
      <c r="X3" s="11">
        <v>2.0999999999999999E-5</v>
      </c>
      <c r="Y3" s="11">
        <v>2.1100000000000001E-5</v>
      </c>
      <c r="Z3" s="11">
        <v>2.0999999999999999E-5</v>
      </c>
      <c r="AA3" s="11">
        <v>2.0999999999999999E-5</v>
      </c>
      <c r="AB3" s="11">
        <v>2.1399999999999998E-5</v>
      </c>
      <c r="AC3" s="11">
        <v>2.1399999999999998E-5</v>
      </c>
      <c r="AD3" s="11">
        <v>2.1500000000000001E-5</v>
      </c>
      <c r="AE3" s="11">
        <v>2.1500000000000001E-5</v>
      </c>
      <c r="AF3" s="8"/>
      <c r="AG3" s="8"/>
      <c r="AH3" s="8"/>
    </row>
    <row r="4" spans="1:34" x14ac:dyDescent="0.35">
      <c r="A4" s="8" t="s">
        <v>18</v>
      </c>
      <c r="B4" s="11">
        <v>2.19E-5</v>
      </c>
      <c r="C4" s="11">
        <v>3.0000000000000001E-5</v>
      </c>
      <c r="D4" s="11">
        <v>3.0000000000000001E-5</v>
      </c>
      <c r="E4" s="11">
        <v>2.6800000000000001E-5</v>
      </c>
      <c r="F4" s="11">
        <v>2.5400000000000001E-5</v>
      </c>
      <c r="G4" s="11">
        <v>2.37E-5</v>
      </c>
      <c r="H4" s="11">
        <v>2.3499999999999999E-5</v>
      </c>
      <c r="I4" s="11">
        <v>2.34E-5</v>
      </c>
      <c r="J4" s="11">
        <v>2.34E-5</v>
      </c>
      <c r="K4" s="11">
        <v>2.34E-5</v>
      </c>
      <c r="L4" s="11">
        <v>2.3600000000000001E-5</v>
      </c>
      <c r="M4" s="11">
        <v>2.3499999999999999E-5</v>
      </c>
      <c r="N4" s="11">
        <v>2.37E-5</v>
      </c>
      <c r="O4" s="11">
        <v>2.3799999999999999E-5</v>
      </c>
      <c r="P4" s="11">
        <v>2.3900000000000002E-5</v>
      </c>
      <c r="Q4" s="11">
        <v>2.4000000000000001E-5</v>
      </c>
      <c r="R4" s="11">
        <v>2.4199999999999999E-5</v>
      </c>
      <c r="S4" s="11">
        <v>2.4300000000000001E-5</v>
      </c>
      <c r="T4" s="11">
        <v>2.44E-5</v>
      </c>
      <c r="U4" s="11">
        <v>2.4499999999999999E-5</v>
      </c>
      <c r="V4" s="11">
        <v>2.4600000000000002E-5</v>
      </c>
      <c r="W4" s="11">
        <v>2.4600000000000002E-5</v>
      </c>
      <c r="X4" s="11">
        <v>2.4700000000000001E-5</v>
      </c>
      <c r="Y4" s="11">
        <v>2.4600000000000002E-5</v>
      </c>
      <c r="Z4" s="11">
        <v>2.4700000000000001E-5</v>
      </c>
      <c r="AA4" s="11">
        <v>2.4700000000000001E-5</v>
      </c>
      <c r="AB4" s="11">
        <v>2.5400000000000001E-5</v>
      </c>
      <c r="AC4" s="11">
        <v>2.5400000000000001E-5</v>
      </c>
      <c r="AD4" s="11">
        <v>2.5700000000000001E-5</v>
      </c>
      <c r="AE4" s="11">
        <v>2.5700000000000001E-5</v>
      </c>
      <c r="AF4" s="8"/>
      <c r="AG4" s="8"/>
      <c r="AH4" s="8"/>
    </row>
    <row r="5" spans="1:34" x14ac:dyDescent="0.35">
      <c r="A5" s="8" t="s">
        <v>19</v>
      </c>
      <c r="B5" s="11">
        <v>1.7099999999999999E-5</v>
      </c>
      <c r="C5" s="11">
        <v>1.52E-5</v>
      </c>
      <c r="D5" s="11">
        <v>1.5400000000000002E-5</v>
      </c>
      <c r="E5" s="11">
        <v>1.4800000000000001E-5</v>
      </c>
      <c r="F5" s="11">
        <v>1.5299999999999999E-5</v>
      </c>
      <c r="G5" s="11">
        <v>1.52E-5</v>
      </c>
      <c r="H5" s="11">
        <v>1.52E-5</v>
      </c>
      <c r="I5" s="11">
        <v>1.52E-5</v>
      </c>
      <c r="J5" s="11">
        <v>1.52E-5</v>
      </c>
      <c r="K5" s="11">
        <v>1.5299999999999999E-5</v>
      </c>
      <c r="L5" s="11">
        <v>1.52E-5</v>
      </c>
      <c r="M5" s="11">
        <v>1.5400000000000002E-5</v>
      </c>
      <c r="N5" s="11">
        <v>1.5699999999999999E-5</v>
      </c>
      <c r="O5" s="11">
        <v>1.5699999999999999E-5</v>
      </c>
      <c r="P5" s="11">
        <v>1.5699999999999999E-5</v>
      </c>
      <c r="Q5" s="11">
        <v>1.5699999999999999E-5</v>
      </c>
      <c r="R5" s="11">
        <v>1.5699999999999999E-5</v>
      </c>
      <c r="S5" s="11">
        <v>1.5800000000000001E-5</v>
      </c>
      <c r="T5" s="11">
        <v>1.59E-5</v>
      </c>
      <c r="U5" s="11">
        <v>1.59E-5</v>
      </c>
      <c r="V5" s="11">
        <v>1.6099999999999998E-5</v>
      </c>
      <c r="W5" s="11">
        <v>1.6200000000000001E-5</v>
      </c>
      <c r="X5" s="11">
        <v>1.6200000000000001E-5</v>
      </c>
      <c r="Y5" s="11">
        <v>1.6399999999999999E-5</v>
      </c>
      <c r="Z5" s="11">
        <v>1.66E-5</v>
      </c>
      <c r="AA5" s="11">
        <v>1.66E-5</v>
      </c>
      <c r="AB5" s="11">
        <v>1.6699999999999999E-5</v>
      </c>
      <c r="AC5" s="11">
        <v>1.6699999999999999E-5</v>
      </c>
      <c r="AD5" s="11">
        <v>1.6699999999999999E-5</v>
      </c>
      <c r="AE5" s="11">
        <v>1.6699999999999999E-5</v>
      </c>
      <c r="AF5" s="8"/>
      <c r="AG5" s="8"/>
      <c r="AH5" s="8"/>
    </row>
    <row r="6" spans="1:34" x14ac:dyDescent="0.35">
      <c r="A6" s="8" t="s">
        <v>20</v>
      </c>
      <c r="B6" s="11">
        <v>1.13E-5</v>
      </c>
      <c r="C6" s="11">
        <v>1.98E-5</v>
      </c>
      <c r="D6" s="11">
        <v>1.9599999999999999E-5</v>
      </c>
      <c r="E6" s="11">
        <v>1.4100000000000001E-5</v>
      </c>
      <c r="F6" s="11">
        <v>1.4399999999999999E-5</v>
      </c>
      <c r="G6" s="11">
        <v>1.4600000000000001E-5</v>
      </c>
      <c r="H6" s="11">
        <v>1.49E-5</v>
      </c>
      <c r="I6" s="11">
        <v>1.52E-5</v>
      </c>
      <c r="J6" s="11">
        <v>1.5400000000000002E-5</v>
      </c>
      <c r="K6" s="11">
        <v>1.5500000000000001E-5</v>
      </c>
      <c r="L6" s="11">
        <v>1.5500000000000001E-5</v>
      </c>
      <c r="M6" s="11">
        <v>1.5699999999999999E-5</v>
      </c>
      <c r="N6" s="11">
        <v>1.5800000000000001E-5</v>
      </c>
      <c r="O6" s="11">
        <v>1.59E-5</v>
      </c>
      <c r="P6" s="11">
        <v>1.5999999999999999E-5</v>
      </c>
      <c r="Q6" s="11">
        <v>1.6099999999999998E-5</v>
      </c>
      <c r="R6" s="11">
        <v>1.6200000000000001E-5</v>
      </c>
      <c r="S6" s="11">
        <v>1.63E-5</v>
      </c>
      <c r="T6" s="11">
        <v>1.6399999999999999E-5</v>
      </c>
      <c r="U6" s="11">
        <v>1.6500000000000001E-5</v>
      </c>
      <c r="V6" s="11">
        <v>1.6500000000000001E-5</v>
      </c>
      <c r="W6" s="11">
        <v>1.6699999999999999E-5</v>
      </c>
      <c r="X6" s="11">
        <v>1.6799999999999998E-5</v>
      </c>
      <c r="Y6" s="11">
        <v>1.6900000000000001E-5</v>
      </c>
      <c r="Z6" s="11">
        <v>1.6799999999999998E-5</v>
      </c>
      <c r="AA6" s="11">
        <v>1.7E-5</v>
      </c>
      <c r="AB6" s="11">
        <v>1.7200000000000001E-5</v>
      </c>
      <c r="AC6" s="11">
        <v>1.73E-5</v>
      </c>
      <c r="AD6" s="11">
        <v>1.73E-5</v>
      </c>
      <c r="AE6" s="11">
        <v>1.7399999999999999E-5</v>
      </c>
      <c r="AF6" s="8"/>
      <c r="AG6" s="8"/>
      <c r="AH6" s="8"/>
    </row>
    <row r="7" spans="1:34" x14ac:dyDescent="0.35">
      <c r="A7" s="8" t="s">
        <v>21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/>
      <c r="AG7" s="27"/>
      <c r="AH7" s="8"/>
    </row>
    <row r="8" spans="1:34" x14ac:dyDescent="0.35">
      <c r="A8" s="8" t="s">
        <v>22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/>
      <c r="AG8" s="27"/>
      <c r="AH8" s="8"/>
    </row>
    <row r="9" spans="1:34" x14ac:dyDescent="0.35">
      <c r="A9" s="8" t="s">
        <v>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8"/>
      <c r="AG9" s="8"/>
      <c r="AH9" s="8"/>
    </row>
    <row r="10" spans="1:34" x14ac:dyDescent="0.35">
      <c r="A10" s="8" t="s">
        <v>24</v>
      </c>
      <c r="B10" s="11">
        <v>1.01E-5</v>
      </c>
      <c r="C10" s="11">
        <v>1.4100000000000001E-5</v>
      </c>
      <c r="D10" s="11">
        <v>1.4100000000000001E-5</v>
      </c>
      <c r="E10" s="11">
        <v>1.0900000000000001E-5</v>
      </c>
      <c r="F10" s="11">
        <v>1.11E-5</v>
      </c>
      <c r="G10" s="11">
        <v>1.13E-5</v>
      </c>
      <c r="H10" s="11">
        <v>1.15E-5</v>
      </c>
      <c r="I10" s="11">
        <v>1.17E-5</v>
      </c>
      <c r="J10" s="11">
        <v>1.1800000000000001E-5</v>
      </c>
      <c r="K10" s="11">
        <v>1.19E-5</v>
      </c>
      <c r="L10" s="11">
        <v>1.2E-5</v>
      </c>
      <c r="M10" s="11">
        <v>1.2E-5</v>
      </c>
      <c r="N10" s="11">
        <v>1.2099999999999999E-5</v>
      </c>
      <c r="O10" s="11">
        <v>1.22E-5</v>
      </c>
      <c r="P10" s="11">
        <v>1.2300000000000001E-5</v>
      </c>
      <c r="Q10" s="11">
        <v>1.24E-5</v>
      </c>
      <c r="R10" s="11">
        <v>1.2500000000000001E-5</v>
      </c>
      <c r="S10" s="11">
        <v>1.26E-5</v>
      </c>
      <c r="T10" s="11">
        <v>1.26E-5</v>
      </c>
      <c r="U10" s="11">
        <v>1.27E-5</v>
      </c>
      <c r="V10" s="11">
        <v>1.27E-5</v>
      </c>
      <c r="W10" s="11">
        <v>1.2799999999999999E-5</v>
      </c>
      <c r="X10" s="11">
        <v>1.29E-5</v>
      </c>
      <c r="Y10" s="11">
        <v>1.29E-5</v>
      </c>
      <c r="Z10" s="11">
        <v>1.2999999999999999E-5</v>
      </c>
      <c r="AA10" s="11">
        <v>1.2999999999999999E-5</v>
      </c>
      <c r="AB10" s="11">
        <v>1.31E-5</v>
      </c>
      <c r="AC10" s="11">
        <v>1.3200000000000001E-5</v>
      </c>
      <c r="AD10" s="11">
        <v>1.33E-5</v>
      </c>
      <c r="AE10" s="11">
        <v>1.34E-5</v>
      </c>
      <c r="AF10" s="8"/>
      <c r="AG10" s="8"/>
      <c r="AH10" s="8"/>
    </row>
    <row r="11" spans="1:34" x14ac:dyDescent="0.35">
      <c r="A11" s="8" t="s">
        <v>25</v>
      </c>
      <c r="B11" s="11">
        <v>1.7E-5</v>
      </c>
      <c r="C11" s="11">
        <v>2.6400000000000001E-5</v>
      </c>
      <c r="D11" s="11">
        <v>2.6400000000000001E-5</v>
      </c>
      <c r="E11" s="11">
        <v>2.1100000000000001E-5</v>
      </c>
      <c r="F11" s="11">
        <v>1.95E-5</v>
      </c>
      <c r="G11" s="11">
        <v>1.7900000000000001E-5</v>
      </c>
      <c r="H11" s="11">
        <v>1.6200000000000001E-5</v>
      </c>
      <c r="I11" s="11">
        <v>1.4600000000000001E-5</v>
      </c>
      <c r="J11" s="11">
        <v>1.2999999999999999E-5</v>
      </c>
      <c r="K11" s="11">
        <v>1.2999999999999999E-5</v>
      </c>
      <c r="L11" s="11">
        <v>1.31E-5</v>
      </c>
      <c r="M11" s="11">
        <v>1.3200000000000001E-5</v>
      </c>
      <c r="N11" s="11">
        <v>1.33E-5</v>
      </c>
      <c r="O11" s="11">
        <v>1.33E-5</v>
      </c>
      <c r="P11" s="11">
        <v>1.34E-5</v>
      </c>
      <c r="Q11" s="11">
        <v>1.3499999999999999E-5</v>
      </c>
      <c r="R11" s="11">
        <v>1.3499999999999999E-5</v>
      </c>
      <c r="S11" s="11">
        <v>1.36E-5</v>
      </c>
      <c r="T11" s="11">
        <v>1.3699999999999999E-5</v>
      </c>
      <c r="U11" s="11">
        <v>1.3699999999999999E-5</v>
      </c>
      <c r="V11" s="11">
        <v>1.38E-5</v>
      </c>
      <c r="W11" s="11">
        <v>1.3900000000000001E-5</v>
      </c>
      <c r="X11" s="11">
        <v>1.3900000000000001E-5</v>
      </c>
      <c r="Y11" s="11">
        <v>1.4E-5</v>
      </c>
      <c r="Z11" s="11">
        <v>1.4E-5</v>
      </c>
      <c r="AA11" s="11">
        <v>1.4E-5</v>
      </c>
      <c r="AB11" s="11">
        <v>1.4100000000000001E-5</v>
      </c>
      <c r="AC11" s="11">
        <v>1.4100000000000001E-5</v>
      </c>
      <c r="AD11" s="11">
        <v>1.42E-5</v>
      </c>
      <c r="AE11" s="11">
        <v>1.43E-5</v>
      </c>
      <c r="AF11" s="8"/>
      <c r="AG11" s="8"/>
      <c r="AH11" s="8"/>
    </row>
    <row r="12" spans="1:34" x14ac:dyDescent="0.35">
      <c r="A12" s="8" t="s">
        <v>26</v>
      </c>
      <c r="B12" s="11">
        <v>1.34E-5</v>
      </c>
      <c r="C12" s="11">
        <v>1.9700000000000001E-5</v>
      </c>
      <c r="D12" s="11">
        <v>1.9700000000000001E-5</v>
      </c>
      <c r="E12" s="11">
        <v>1.88E-5</v>
      </c>
      <c r="F12" s="11">
        <v>1.7399999999999999E-5</v>
      </c>
      <c r="G12" s="11">
        <v>1.59E-5</v>
      </c>
      <c r="H12" s="11">
        <v>1.5E-5</v>
      </c>
      <c r="I12" s="11">
        <v>1.4600000000000001E-5</v>
      </c>
      <c r="J12" s="11">
        <v>1.45E-5</v>
      </c>
      <c r="K12" s="11">
        <v>1.45E-5</v>
      </c>
      <c r="L12" s="11">
        <v>1.4800000000000001E-5</v>
      </c>
      <c r="M12" s="11">
        <v>1.5099999999999999E-5</v>
      </c>
      <c r="N12" s="11">
        <v>1.5500000000000001E-5</v>
      </c>
      <c r="O12" s="11">
        <v>1.59E-5</v>
      </c>
      <c r="P12" s="11">
        <v>1.63E-5</v>
      </c>
      <c r="Q12" s="11">
        <v>1.66E-5</v>
      </c>
      <c r="R12" s="11">
        <v>1.6699999999999999E-5</v>
      </c>
      <c r="S12" s="11">
        <v>1.6900000000000001E-5</v>
      </c>
      <c r="T12" s="11">
        <v>1.7200000000000001E-5</v>
      </c>
      <c r="U12" s="11">
        <v>1.7200000000000001E-5</v>
      </c>
      <c r="V12" s="11">
        <v>1.7499999999999998E-5</v>
      </c>
      <c r="W12" s="11">
        <v>1.77E-5</v>
      </c>
      <c r="X12" s="11">
        <v>1.7799999999999999E-5</v>
      </c>
      <c r="Y12" s="11">
        <v>1.7799999999999999E-5</v>
      </c>
      <c r="Z12" s="11">
        <v>1.7799999999999999E-5</v>
      </c>
      <c r="AA12" s="11">
        <v>1.7799999999999999E-5</v>
      </c>
      <c r="AB12" s="11">
        <v>1.7900000000000001E-5</v>
      </c>
      <c r="AC12" s="11">
        <v>1.7900000000000001E-5</v>
      </c>
      <c r="AD12" s="11">
        <v>1.8E-5</v>
      </c>
      <c r="AE12" s="11">
        <v>1.8E-5</v>
      </c>
      <c r="AF12" s="8"/>
      <c r="AG12" s="8"/>
      <c r="AH12" s="8"/>
    </row>
    <row r="13" spans="1:34" x14ac:dyDescent="0.35">
      <c r="A13" s="8" t="s">
        <v>27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/>
      <c r="AG13" s="8"/>
      <c r="AH13" s="8"/>
    </row>
    <row r="14" spans="1:34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4C0C-E5EA-4746-9A94-AC42971C65C1}">
  <sheetPr>
    <tabColor theme="4"/>
  </sheetPr>
  <dimension ref="A1:AF23"/>
  <sheetViews>
    <sheetView zoomScale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ColWidth="10.90625" defaultRowHeight="14.5" x14ac:dyDescent="0.35"/>
  <cols>
    <col min="1" max="1" width="25.54296875" customWidth="1"/>
  </cols>
  <sheetData>
    <row r="1" spans="1:32" ht="29" x14ac:dyDescent="0.35">
      <c r="A1" s="10" t="s">
        <v>7</v>
      </c>
      <c r="B1" s="22">
        <v>2021</v>
      </c>
      <c r="C1" s="23">
        <v>2022</v>
      </c>
      <c r="D1" s="23">
        <v>2023</v>
      </c>
      <c r="E1" s="23">
        <v>2024</v>
      </c>
      <c r="F1" s="23">
        <v>2025</v>
      </c>
      <c r="G1" s="23">
        <v>2026</v>
      </c>
      <c r="H1" s="23">
        <v>2027</v>
      </c>
      <c r="I1" s="23">
        <v>2028</v>
      </c>
      <c r="J1" s="23">
        <v>2029</v>
      </c>
      <c r="K1" s="23">
        <v>2030</v>
      </c>
      <c r="L1" s="23">
        <v>2031</v>
      </c>
      <c r="M1" s="23">
        <v>2032</v>
      </c>
      <c r="N1" s="23">
        <v>2033</v>
      </c>
      <c r="O1" s="23">
        <v>2034</v>
      </c>
      <c r="P1" s="23">
        <v>2035</v>
      </c>
      <c r="Q1" s="23">
        <v>2036</v>
      </c>
      <c r="R1" s="23">
        <v>2037</v>
      </c>
      <c r="S1" s="23">
        <v>2038</v>
      </c>
      <c r="T1" s="23">
        <v>2039</v>
      </c>
      <c r="U1" s="23">
        <v>2040</v>
      </c>
      <c r="V1" s="23">
        <v>2041</v>
      </c>
      <c r="W1" s="23">
        <v>2042</v>
      </c>
      <c r="X1" s="23">
        <v>2043</v>
      </c>
      <c r="Y1" s="23">
        <v>2044</v>
      </c>
      <c r="Z1" s="23">
        <v>2045</v>
      </c>
      <c r="AA1" s="23">
        <v>2046</v>
      </c>
      <c r="AB1" s="23">
        <v>2047</v>
      </c>
      <c r="AC1" s="23">
        <v>2048</v>
      </c>
      <c r="AD1" s="23">
        <v>2049</v>
      </c>
      <c r="AE1" s="23">
        <v>2050</v>
      </c>
      <c r="AF1" s="8"/>
    </row>
    <row r="2" spans="1:32" x14ac:dyDescent="0.35">
      <c r="A2" s="8" t="s">
        <v>8</v>
      </c>
      <c r="B2" s="20">
        <v>0</v>
      </c>
      <c r="C2" s="20"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8"/>
    </row>
    <row r="3" spans="1:32" x14ac:dyDescent="0.35">
      <c r="A3" s="8" t="s">
        <v>9</v>
      </c>
      <c r="B3" s="24">
        <f>Calculation!C2*About!$B$33*About!$B$35/About!$C$38</f>
        <v>3.5646696483001177E-6</v>
      </c>
      <c r="C3" s="24">
        <f>Calculation!D2*About!$B$33*About!$B$35/About!$C$38</f>
        <v>3.7123186869871045E-6</v>
      </c>
      <c r="D3" s="26">
        <f>Calculation!E2*About!$B$33*About!$B$35/About!$C$38</f>
        <v>3.8599677256740917E-6</v>
      </c>
      <c r="E3" s="24">
        <f>Calculation!F2*About!$B$33*About!$B$35/About!$C$38</f>
        <v>4.0814412837045717E-6</v>
      </c>
      <c r="F3" s="26">
        <f>Calculation!G2*About!$B$33*About!$B$35/About!$C$38</f>
        <v>4.3029148417350534E-6</v>
      </c>
      <c r="G3" s="24">
        <f>Calculation!H2*About!$B$33*About!$B$35/About!$C$38</f>
        <v>4.4231433446658854E-6</v>
      </c>
      <c r="H3" s="24">
        <f>Calculation!I2*About!$B$33*About!$B$35/About!$C$38</f>
        <v>4.5433718475967174E-6</v>
      </c>
      <c r="I3" s="24">
        <f>Calculation!J2*About!$B$33*About!$B$35/About!$C$38</f>
        <v>4.6636003505275502E-6</v>
      </c>
      <c r="J3" s="24">
        <f>Calculation!K2*About!$B$33*About!$B$35/About!$C$38</f>
        <v>4.7838288534583831E-6</v>
      </c>
      <c r="K3" s="26">
        <f>Calculation!L2*About!$B$33*About!$B$35/About!$C$38</f>
        <v>4.9040573563892151E-6</v>
      </c>
      <c r="L3" s="24">
        <f>Calculation!M2*About!$B$33*About!$B$35/About!$C$38</f>
        <v>5.201464705744433E-6</v>
      </c>
      <c r="M3" s="24">
        <f>Calculation!N2*About!$B$33*About!$B$35/About!$C$38</f>
        <v>5.4988720550996483E-6</v>
      </c>
      <c r="N3" s="24">
        <f>Calculation!O2*About!$B$33*About!$B$35/About!$C$38</f>
        <v>5.7962794044548653E-6</v>
      </c>
      <c r="O3" s="24">
        <f>Calculation!P2*About!$B$33*About!$B$35/About!$C$38</f>
        <v>6.0936867538100815E-6</v>
      </c>
      <c r="P3" s="24">
        <f>Calculation!Q2*About!$B$33*About!$B$35/About!$C$38</f>
        <v>6.3910941031652985E-6</v>
      </c>
      <c r="Q3" s="24">
        <f>Calculation!R2*About!$B$33*About!$B$35/About!$C$38</f>
        <v>6.6885014525205163E-6</v>
      </c>
      <c r="R3" s="24">
        <f>Calculation!S2*About!$B$33*About!$B$35/About!$C$38</f>
        <v>6.9859088018757325E-6</v>
      </c>
      <c r="S3" s="24">
        <f>Calculation!T2*About!$B$33*About!$B$35/About!$C$38</f>
        <v>7.2833161512309503E-6</v>
      </c>
      <c r="T3" s="24">
        <f>Calculation!U2*About!$B$33*About!$B$35/About!$C$38</f>
        <v>7.5807235005861674E-6</v>
      </c>
      <c r="U3" s="26">
        <f>Calculation!V2*About!$B$33*About!$B$35/About!$C$38</f>
        <v>7.8781308499413827E-6</v>
      </c>
      <c r="V3" s="24">
        <f>Calculation!W2*About!$B$33*About!$B$35/About!$C$38</f>
        <v>7.8781308499413827E-6</v>
      </c>
      <c r="W3" s="24">
        <f>Calculation!X2*About!$B$33*About!$B$35/About!$C$38</f>
        <v>7.8781308499413827E-6</v>
      </c>
      <c r="X3" s="24">
        <f>Calculation!Y2*About!$B$33*About!$B$35/About!$C$38</f>
        <v>7.8781308499413827E-6</v>
      </c>
      <c r="Y3" s="24">
        <f>Calculation!Z2*About!$B$33*About!$B$35/About!$C$38</f>
        <v>7.8781308499413827E-6</v>
      </c>
      <c r="Z3" s="24">
        <f>Calculation!AA2*About!$B$33*About!$B$35/About!$C$38</f>
        <v>7.8781308499413827E-6</v>
      </c>
      <c r="AA3" s="24">
        <f>Calculation!AB2*About!$B$33*About!$B$35/About!$C$38</f>
        <v>7.8781308499413827E-6</v>
      </c>
      <c r="AB3" s="24">
        <f>Calculation!AC2*About!$B$33*About!$B$35/About!$C$38</f>
        <v>7.8781308499413827E-6</v>
      </c>
      <c r="AC3" s="24">
        <f>Calculation!AD2*About!$B$33*About!$B$35/About!$C$38</f>
        <v>7.8781308499413827E-6</v>
      </c>
      <c r="AD3" s="24">
        <f>Calculation!AE2*About!$B$33*About!$B$35/About!$C$38</f>
        <v>7.8781308499413827E-6</v>
      </c>
      <c r="AE3" s="26">
        <f>Calculation!AF2*About!$B$33*About!$B$35/About!$C$38</f>
        <v>7.8781308499413827E-6</v>
      </c>
      <c r="AF3" s="8"/>
    </row>
    <row r="4" spans="1:32" x14ac:dyDescent="0.35">
      <c r="A4" s="8" t="s">
        <v>10</v>
      </c>
      <c r="B4" s="24">
        <f>Calculation!C3*About!$B$33*About!$B$35/About!$C$38</f>
        <v>7.9519553692848771E-6</v>
      </c>
      <c r="C4" s="24">
        <f>Calculation!D3*About!$B$33*About!$B$35/About!$C$38</f>
        <v>9.5128166354044575E-6</v>
      </c>
      <c r="D4" s="26">
        <f>Calculation!E3*About!$B$33*About!$B$35/About!$C$38</f>
        <v>1.1073677901524034E-5</v>
      </c>
      <c r="E4" s="24">
        <f>Calculation!F3*About!$B$33*About!$B$35/About!$C$38</f>
        <v>1.2655631887456037E-5</v>
      </c>
      <c r="F4" s="26">
        <f>Calculation!G3*About!$B$33*About!$B$35/About!$C$38</f>
        <v>1.4237585873388043E-5</v>
      </c>
      <c r="G4" s="24">
        <f>Calculation!H3*About!$B$33*About!$B$35/About!$C$38</f>
        <v>1.3288413481828839E-5</v>
      </c>
      <c r="H4" s="24">
        <f>Calculation!I3*About!$B$33*About!$B$35/About!$C$38</f>
        <v>1.2339241090269635E-5</v>
      </c>
      <c r="I4" s="24">
        <f>Calculation!J3*About!$B$33*About!$B$35/About!$C$38</f>
        <v>1.1390068698710436E-5</v>
      </c>
      <c r="J4" s="24">
        <f>Calculation!K3*About!$B$33*About!$B$35/About!$C$38</f>
        <v>1.0440896307151232E-5</v>
      </c>
      <c r="K4" s="26">
        <f>Calculation!L3*About!$B$33*About!$B$35/About!$C$38</f>
        <v>9.4917239155920283E-6</v>
      </c>
      <c r="L4" s="24">
        <f>Calculation!M3*About!$B$33*About!$B$35/About!$C$38</f>
        <v>9.4917239155920283E-6</v>
      </c>
      <c r="M4" s="24">
        <f>Calculation!N3*About!$B$33*About!$B$35/About!$C$38</f>
        <v>9.4917239155920283E-6</v>
      </c>
      <c r="N4" s="24">
        <f>Calculation!O3*About!$B$33*About!$B$35/About!$C$38</f>
        <v>9.4917239155920283E-6</v>
      </c>
      <c r="O4" s="24">
        <f>Calculation!P3*About!$B$33*About!$B$35/About!$C$38</f>
        <v>9.4917239155920283E-6</v>
      </c>
      <c r="P4" s="24">
        <f>Calculation!Q3*About!$B$33*About!$B$35/About!$C$38</f>
        <v>9.4917239155920283E-6</v>
      </c>
      <c r="Q4" s="24">
        <f>Calculation!R3*About!$B$33*About!$B$35/About!$C$38</f>
        <v>9.4917239155920283E-6</v>
      </c>
      <c r="R4" s="24">
        <f>Calculation!S3*About!$B$33*About!$B$35/About!$C$38</f>
        <v>9.4917239155920283E-6</v>
      </c>
      <c r="S4" s="24">
        <f>Calculation!T3*About!$B$33*About!$B$35/About!$C$38</f>
        <v>9.4917239155920283E-6</v>
      </c>
      <c r="T4" s="24">
        <f>Calculation!U3*About!$B$33*About!$B$35/About!$C$38</f>
        <v>9.4917239155920283E-6</v>
      </c>
      <c r="U4" s="26">
        <f>Calculation!V3*About!$B$33*About!$B$35/About!$C$38</f>
        <v>9.4917239155920283E-6</v>
      </c>
      <c r="V4" s="24">
        <f>Calculation!W3*About!$B$33*About!$B$35/About!$C$38</f>
        <v>9.4917239155920283E-6</v>
      </c>
      <c r="W4" s="24">
        <f>Calculation!X3*About!$B$33*About!$B$35/About!$C$38</f>
        <v>9.4917239155920283E-6</v>
      </c>
      <c r="X4" s="24">
        <f>Calculation!Y3*About!$B$33*About!$B$35/About!$C$38</f>
        <v>9.4917239155920283E-6</v>
      </c>
      <c r="Y4" s="24">
        <f>Calculation!Z3*About!$B$33*About!$B$35/About!$C$38</f>
        <v>9.4917239155920283E-6</v>
      </c>
      <c r="Z4" s="24">
        <f>Calculation!AA3*About!$B$33*About!$B$35/About!$C$38</f>
        <v>9.4917239155920283E-6</v>
      </c>
      <c r="AA4" s="24">
        <f>Calculation!AB3*About!$B$33*About!$B$35/About!$C$38</f>
        <v>9.4917239155920283E-6</v>
      </c>
      <c r="AB4" s="24">
        <f>Calculation!AC3*About!$B$33*About!$B$35/About!$C$38</f>
        <v>9.4917239155920283E-6</v>
      </c>
      <c r="AC4" s="24">
        <f>Calculation!AD3*About!$B$33*About!$B$35/About!$C$38</f>
        <v>9.4917239155920283E-6</v>
      </c>
      <c r="AD4" s="24">
        <f>Calculation!AE3*About!$B$33*About!$B$35/About!$C$38</f>
        <v>9.4917239155920283E-6</v>
      </c>
      <c r="AE4" s="26">
        <f>Calculation!AF3*About!$B$33*About!$B$35/About!$C$38</f>
        <v>9.4917239155920283E-6</v>
      </c>
      <c r="AF4" s="8"/>
    </row>
    <row r="5" spans="1:32" x14ac:dyDescent="0.35">
      <c r="A5" s="8" t="s">
        <v>11</v>
      </c>
      <c r="B5" s="24">
        <f>Calculation!C4*About!$B$33*About!$B$35/About!$C$38</f>
        <v>5.3490530459571375E-7</v>
      </c>
      <c r="C5" s="24">
        <f>Calculation!D4*About!$B$33*About!$B$35/About!$C$38</f>
        <v>5.3490530459571375E-7</v>
      </c>
      <c r="D5" s="26">
        <f>Calculation!E4*About!$B$33*About!$B$35/About!$C$38</f>
        <v>5.3490530459571375E-7</v>
      </c>
      <c r="E5" s="24">
        <f>Calculation!F4*About!$B$33*About!$B$35/About!$C$38</f>
        <v>5.3490530459571375E-7</v>
      </c>
      <c r="F5" s="26">
        <f>Calculation!G4*About!$B$33*About!$B$35/About!$C$38</f>
        <v>5.3490530459571375E-7</v>
      </c>
      <c r="G5" s="24">
        <f>Calculation!H4*About!$B$33*About!$B$35/About!$C$38</f>
        <v>5.3490530459571375E-7</v>
      </c>
      <c r="H5" s="24">
        <f>Calculation!I4*About!$B$33*About!$B$35/About!$C$38</f>
        <v>5.3490530459571375E-7</v>
      </c>
      <c r="I5" s="24">
        <f>Calculation!J4*About!$B$33*About!$B$35/About!$C$38</f>
        <v>5.3490530459571375E-7</v>
      </c>
      <c r="J5" s="24">
        <f>Calculation!K4*About!$B$33*About!$B$35/About!$C$38</f>
        <v>5.3490530459571375E-7</v>
      </c>
      <c r="K5" s="26">
        <f>Calculation!L4*About!$B$33*About!$B$35/About!$C$38</f>
        <v>5.3490530459571375E-7</v>
      </c>
      <c r="L5" s="24">
        <f>Calculation!M4*About!$B$33*About!$B$35/About!$C$38</f>
        <v>5.3490530459571375E-7</v>
      </c>
      <c r="M5" s="24">
        <f>Calculation!N4*About!$B$33*About!$B$35/About!$C$38</f>
        <v>5.3490530459571375E-7</v>
      </c>
      <c r="N5" s="24">
        <f>Calculation!O4*About!$B$33*About!$B$35/About!$C$38</f>
        <v>5.3490530459571375E-7</v>
      </c>
      <c r="O5" s="24">
        <f>Calculation!P4*About!$B$33*About!$B$35/About!$C$38</f>
        <v>5.3490530459571375E-7</v>
      </c>
      <c r="P5" s="24">
        <f>Calculation!Q4*About!$B$33*About!$B$35/About!$C$38</f>
        <v>5.3490530459571375E-7</v>
      </c>
      <c r="Q5" s="24">
        <f>Calculation!R4*About!$B$33*About!$B$35/About!$C$38</f>
        <v>5.3490530459571375E-7</v>
      </c>
      <c r="R5" s="24">
        <f>Calculation!S4*About!$B$33*About!$B$35/About!$C$38</f>
        <v>5.3490530459571375E-7</v>
      </c>
      <c r="S5" s="24">
        <f>Calculation!T4*About!$B$33*About!$B$35/About!$C$38</f>
        <v>5.3490530459571375E-7</v>
      </c>
      <c r="T5" s="24">
        <f>Calculation!U4*About!$B$33*About!$B$35/About!$C$38</f>
        <v>5.3490530459571375E-7</v>
      </c>
      <c r="U5" s="26">
        <f>Calculation!V4*About!$B$33*About!$B$35/About!$C$38</f>
        <v>5.3490530459571375E-7</v>
      </c>
      <c r="V5" s="24">
        <f>Calculation!W4*About!$B$33*About!$B$35/About!$C$38</f>
        <v>5.3490530459571375E-7</v>
      </c>
      <c r="W5" s="24">
        <f>Calculation!X4*About!$B$33*About!$B$35/About!$C$38</f>
        <v>5.3490530459571375E-7</v>
      </c>
      <c r="X5" s="24">
        <f>Calculation!Y4*About!$B$33*About!$B$35/About!$C$38</f>
        <v>5.3490530459571375E-7</v>
      </c>
      <c r="Y5" s="24">
        <f>Calculation!Z4*About!$B$33*About!$B$35/About!$C$38</f>
        <v>5.3490530459571375E-7</v>
      </c>
      <c r="Z5" s="24">
        <f>Calculation!AA4*About!$B$33*About!$B$35/About!$C$38</f>
        <v>5.3490530459571375E-7</v>
      </c>
      <c r="AA5" s="24">
        <f>Calculation!AB4*About!$B$33*About!$B$35/About!$C$38</f>
        <v>5.3490530459571375E-7</v>
      </c>
      <c r="AB5" s="24">
        <f>Calculation!AC4*About!$B$33*About!$B$35/About!$C$38</f>
        <v>5.3490530459571375E-7</v>
      </c>
      <c r="AC5" s="24">
        <f>Calculation!AD4*About!$B$33*About!$B$35/About!$C$38</f>
        <v>5.3490530459571375E-7</v>
      </c>
      <c r="AD5" s="24">
        <f>Calculation!AE4*About!$B$33*About!$B$35/About!$C$38</f>
        <v>5.3490530459571375E-7</v>
      </c>
      <c r="AE5" s="26">
        <f>Calculation!AF4*About!$B$33*About!$B$35/About!$C$38</f>
        <v>5.3490530459571375E-7</v>
      </c>
      <c r="AF5" s="8"/>
    </row>
    <row r="6" spans="1:32" x14ac:dyDescent="0.35">
      <c r="A6" s="8" t="s">
        <v>12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8"/>
    </row>
    <row r="7" spans="1:32" x14ac:dyDescent="0.35">
      <c r="A7" s="8" t="s">
        <v>13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8"/>
    </row>
    <row r="8" spans="1:32" x14ac:dyDescent="0.35">
      <c r="A8" s="8" t="s">
        <v>14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8"/>
    </row>
    <row r="9" spans="1:32" x14ac:dyDescent="0.35">
      <c r="A9" s="8" t="s">
        <v>15</v>
      </c>
      <c r="B9" s="24">
        <f>Calculation!C5*About!$B$33*About!$B$35/About!$C$38</f>
        <v>1.012450550996483E-5</v>
      </c>
      <c r="C9" s="24">
        <f>Calculation!D5*About!$B$33*About!$B$35/About!$C$38</f>
        <v>1.012450550996483E-5</v>
      </c>
      <c r="D9" s="26">
        <f>Calculation!E5*About!$B$33*About!$B$35/About!$C$38</f>
        <v>1.012450550996483E-5</v>
      </c>
      <c r="E9" s="24">
        <f>Calculation!F5*About!$B$33*About!$B$35/About!$C$38</f>
        <v>1.012450550996483E-5</v>
      </c>
      <c r="F9" s="26">
        <f>Calculation!G5*About!$B$33*About!$B$35/About!$C$38</f>
        <v>1.012450550996483E-5</v>
      </c>
      <c r="G9" s="24">
        <f>Calculation!H5*About!$B$33*About!$B$35/About!$C$38</f>
        <v>1.012450550996483E-5</v>
      </c>
      <c r="H9" s="24">
        <f>Calculation!I5*About!$B$33*About!$B$35/About!$C$38</f>
        <v>1.012450550996483E-5</v>
      </c>
      <c r="I9" s="24">
        <f>Calculation!J5*About!$B$33*About!$B$35/About!$C$38</f>
        <v>1.012450550996483E-5</v>
      </c>
      <c r="J9" s="24">
        <f>Calculation!K5*About!$B$33*About!$B$35/About!$C$38</f>
        <v>1.012450550996483E-5</v>
      </c>
      <c r="K9" s="26">
        <f>Calculation!L5*About!$B$33*About!$B$35/About!$C$38</f>
        <v>1.012450550996483E-5</v>
      </c>
      <c r="L9" s="24">
        <f>Calculation!M5*About!$B$33*About!$B$35/About!$C$38</f>
        <v>1.012450550996483E-5</v>
      </c>
      <c r="M9" s="24">
        <f>Calculation!N5*About!$B$33*About!$B$35/About!$C$38</f>
        <v>1.012450550996483E-5</v>
      </c>
      <c r="N9" s="24">
        <f>Calculation!O5*About!$B$33*About!$B$35/About!$C$38</f>
        <v>1.012450550996483E-5</v>
      </c>
      <c r="O9" s="24">
        <f>Calculation!P5*About!$B$33*About!$B$35/About!$C$38</f>
        <v>1.012450550996483E-5</v>
      </c>
      <c r="P9" s="24">
        <f>Calculation!Q5*About!$B$33*About!$B$35/About!$C$38</f>
        <v>1.012450550996483E-5</v>
      </c>
      <c r="Q9" s="24">
        <f>Calculation!R5*About!$B$33*About!$B$35/About!$C$38</f>
        <v>1.012450550996483E-5</v>
      </c>
      <c r="R9" s="24">
        <f>Calculation!S5*About!$B$33*About!$B$35/About!$C$38</f>
        <v>1.012450550996483E-5</v>
      </c>
      <c r="S9" s="24">
        <f>Calculation!T5*About!$B$33*About!$B$35/About!$C$38</f>
        <v>1.012450550996483E-5</v>
      </c>
      <c r="T9" s="24">
        <f>Calculation!U5*About!$B$33*About!$B$35/About!$C$38</f>
        <v>1.012450550996483E-5</v>
      </c>
      <c r="U9" s="26">
        <f>Calculation!V5*About!$B$33*About!$B$35/About!$C$38</f>
        <v>1.012450550996483E-5</v>
      </c>
      <c r="V9" s="24">
        <f>Calculation!W5*About!$B$33*About!$B$35/About!$C$38</f>
        <v>1.012450550996483E-5</v>
      </c>
      <c r="W9" s="24">
        <f>Calculation!X5*About!$B$33*About!$B$35/About!$C$38</f>
        <v>1.012450550996483E-5</v>
      </c>
      <c r="X9" s="24">
        <f>Calculation!Y5*About!$B$33*About!$B$35/About!$C$38</f>
        <v>1.012450550996483E-5</v>
      </c>
      <c r="Y9" s="24">
        <f>Calculation!Z5*About!$B$33*About!$B$35/About!$C$38</f>
        <v>1.012450550996483E-5</v>
      </c>
      <c r="Z9" s="24">
        <f>Calculation!AA5*About!$B$33*About!$B$35/About!$C$38</f>
        <v>1.012450550996483E-5</v>
      </c>
      <c r="AA9" s="24">
        <f>Calculation!AB5*About!$B$33*About!$B$35/About!$C$38</f>
        <v>1.012450550996483E-5</v>
      </c>
      <c r="AB9" s="24">
        <f>Calculation!AC5*About!$B$33*About!$B$35/About!$C$38</f>
        <v>1.012450550996483E-5</v>
      </c>
      <c r="AC9" s="24">
        <f>Calculation!AD5*About!$B$33*About!$B$35/About!$C$38</f>
        <v>1.012450550996483E-5</v>
      </c>
      <c r="AD9" s="24">
        <f>Calculation!AE5*About!$B$33*About!$B$35/About!$C$38</f>
        <v>1.012450550996483E-5</v>
      </c>
      <c r="AE9" s="26">
        <f>Calculation!AF5*About!$B$33*About!$B$35/About!$C$38</f>
        <v>1.012450550996483E-5</v>
      </c>
      <c r="AF9" s="8"/>
    </row>
    <row r="10" spans="1:32" x14ac:dyDescent="0.35">
      <c r="A10" s="8" t="s">
        <v>16</v>
      </c>
      <c r="B10" s="21">
        <f>'EPS US values'!B2</f>
        <v>2.0299999999999999E-5</v>
      </c>
      <c r="C10" s="21">
        <f>'EPS US values'!C2</f>
        <v>2.6599999999999999E-5</v>
      </c>
      <c r="D10" s="21">
        <f>'EPS US values'!D2</f>
        <v>2.58E-5</v>
      </c>
      <c r="E10" s="21">
        <f>'EPS US values'!E2</f>
        <v>2.2399999999999999E-5</v>
      </c>
      <c r="F10" s="21">
        <f>'EPS US values'!F2</f>
        <v>2.19E-5</v>
      </c>
      <c r="G10" s="21">
        <f>'EPS US values'!G2</f>
        <v>2.1399999999999998E-5</v>
      </c>
      <c r="H10" s="21">
        <f>'EPS US values'!H2</f>
        <v>2.09E-5</v>
      </c>
      <c r="I10" s="21">
        <f>'EPS US values'!I2</f>
        <v>2.0400000000000001E-5</v>
      </c>
      <c r="J10" s="21">
        <f>'EPS US values'!J2</f>
        <v>1.9899999999999999E-5</v>
      </c>
      <c r="K10" s="21">
        <f>'EPS US values'!K2</f>
        <v>1.9899999999999999E-5</v>
      </c>
      <c r="L10" s="21">
        <f>'EPS US values'!L2</f>
        <v>2.0000000000000002E-5</v>
      </c>
      <c r="M10" s="21">
        <f>'EPS US values'!M2</f>
        <v>2.0000000000000002E-5</v>
      </c>
      <c r="N10" s="21">
        <f>'EPS US values'!N2</f>
        <v>2.0100000000000001E-5</v>
      </c>
      <c r="O10" s="21">
        <f>'EPS US values'!O2</f>
        <v>2.0100000000000001E-5</v>
      </c>
      <c r="P10" s="21">
        <f>'EPS US values'!P2</f>
        <v>2.02E-5</v>
      </c>
      <c r="Q10" s="21">
        <f>'EPS US values'!Q2</f>
        <v>2.02E-5</v>
      </c>
      <c r="R10" s="21">
        <f>'EPS US values'!R2</f>
        <v>2.05E-5</v>
      </c>
      <c r="S10" s="21">
        <f>'EPS US values'!S2</f>
        <v>2.05E-5</v>
      </c>
      <c r="T10" s="21">
        <f>'EPS US values'!T2</f>
        <v>2.0599999999999999E-5</v>
      </c>
      <c r="U10" s="21">
        <f>'EPS US values'!U2</f>
        <v>2.0699999999999998E-5</v>
      </c>
      <c r="V10" s="21">
        <f>'EPS US values'!V2</f>
        <v>2.0699999999999998E-5</v>
      </c>
      <c r="W10" s="21">
        <f>'EPS US values'!W2</f>
        <v>2.0699999999999998E-5</v>
      </c>
      <c r="X10" s="21">
        <f>'EPS US values'!X2</f>
        <v>2.0800000000000001E-5</v>
      </c>
      <c r="Y10" s="21">
        <f>'EPS US values'!Y2</f>
        <v>2.0699999999999998E-5</v>
      </c>
      <c r="Z10" s="21">
        <f>'EPS US values'!Z2</f>
        <v>2.0800000000000001E-5</v>
      </c>
      <c r="AA10" s="21">
        <f>'EPS US values'!AA2</f>
        <v>2.0800000000000001E-5</v>
      </c>
      <c r="AB10" s="21">
        <f>'EPS US values'!AB2</f>
        <v>2.1399999999999998E-5</v>
      </c>
      <c r="AC10" s="21">
        <f>'EPS US values'!AC2</f>
        <v>2.1399999999999998E-5</v>
      </c>
      <c r="AD10" s="21">
        <f>'EPS US values'!AD2</f>
        <v>2.16E-5</v>
      </c>
      <c r="AE10" s="21">
        <f>'EPS US values'!AE2</f>
        <v>2.16E-5</v>
      </c>
    </row>
    <row r="11" spans="1:32" x14ac:dyDescent="0.35">
      <c r="A11" s="8" t="s">
        <v>17</v>
      </c>
      <c r="B11" s="21">
        <f>'EPS US values'!B3</f>
        <v>1.84E-5</v>
      </c>
      <c r="C11" s="21">
        <f>'EPS US values'!C3</f>
        <v>2.8099999999999999E-5</v>
      </c>
      <c r="D11" s="21">
        <f>'EPS US values'!D3</f>
        <v>2.7100000000000001E-5</v>
      </c>
      <c r="E11" s="21">
        <f>'EPS US values'!E3</f>
        <v>2.2200000000000001E-5</v>
      </c>
      <c r="F11" s="21">
        <f>'EPS US values'!F3</f>
        <v>2.1800000000000001E-5</v>
      </c>
      <c r="G11" s="21">
        <f>'EPS US values'!G3</f>
        <v>2.1299999999999999E-5</v>
      </c>
      <c r="H11" s="21">
        <f>'EPS US values'!H3</f>
        <v>2.09E-5</v>
      </c>
      <c r="I11" s="21">
        <f>'EPS US values'!I3</f>
        <v>2.0400000000000001E-5</v>
      </c>
      <c r="J11" s="21">
        <f>'EPS US values'!J3</f>
        <v>2.0000000000000002E-5</v>
      </c>
      <c r="K11" s="21">
        <f>'EPS US values'!K3</f>
        <v>2.0100000000000001E-5</v>
      </c>
      <c r="L11" s="21">
        <f>'EPS US values'!L3</f>
        <v>2.0100000000000001E-5</v>
      </c>
      <c r="M11" s="21">
        <f>'EPS US values'!M3</f>
        <v>2.02E-5</v>
      </c>
      <c r="N11" s="21">
        <f>'EPS US values'!N3</f>
        <v>2.0299999999999999E-5</v>
      </c>
      <c r="O11" s="21">
        <f>'EPS US values'!O3</f>
        <v>2.0400000000000001E-5</v>
      </c>
      <c r="P11" s="21">
        <f>'EPS US values'!P3</f>
        <v>2.0400000000000001E-5</v>
      </c>
      <c r="Q11" s="21">
        <f>'EPS US values'!Q3</f>
        <v>2.0599999999999999E-5</v>
      </c>
      <c r="R11" s="21">
        <f>'EPS US values'!R3</f>
        <v>2.0599999999999999E-5</v>
      </c>
      <c r="S11" s="21">
        <f>'EPS US values'!S3</f>
        <v>2.0699999999999998E-5</v>
      </c>
      <c r="T11" s="21">
        <f>'EPS US values'!T3</f>
        <v>2.0800000000000001E-5</v>
      </c>
      <c r="U11" s="21">
        <f>'EPS US values'!U3</f>
        <v>2.0800000000000001E-5</v>
      </c>
      <c r="V11" s="21">
        <f>'EPS US values'!V3</f>
        <v>2.0800000000000001E-5</v>
      </c>
      <c r="W11" s="21">
        <f>'EPS US values'!W3</f>
        <v>2.0999999999999999E-5</v>
      </c>
      <c r="X11" s="21">
        <f>'EPS US values'!X3</f>
        <v>2.0999999999999999E-5</v>
      </c>
      <c r="Y11" s="21">
        <f>'EPS US values'!Y3</f>
        <v>2.1100000000000001E-5</v>
      </c>
      <c r="Z11" s="21">
        <f>'EPS US values'!Z3</f>
        <v>2.0999999999999999E-5</v>
      </c>
      <c r="AA11" s="21">
        <f>'EPS US values'!AA3</f>
        <v>2.0999999999999999E-5</v>
      </c>
      <c r="AB11" s="21">
        <f>'EPS US values'!AB3</f>
        <v>2.1399999999999998E-5</v>
      </c>
      <c r="AC11" s="21">
        <f>'EPS US values'!AC3</f>
        <v>2.1399999999999998E-5</v>
      </c>
      <c r="AD11" s="21">
        <f>'EPS US values'!AD3</f>
        <v>2.1500000000000001E-5</v>
      </c>
      <c r="AE11" s="21">
        <f>'EPS US values'!AE3</f>
        <v>2.1500000000000001E-5</v>
      </c>
    </row>
    <row r="12" spans="1:32" x14ac:dyDescent="0.35">
      <c r="A12" s="8" t="s">
        <v>18</v>
      </c>
      <c r="B12" s="21">
        <f>'EPS US values'!B4</f>
        <v>2.19E-5</v>
      </c>
      <c r="C12" s="21">
        <f>'EPS US values'!C4</f>
        <v>3.0000000000000001E-5</v>
      </c>
      <c r="D12" s="21">
        <f>'EPS US values'!D4</f>
        <v>3.0000000000000001E-5</v>
      </c>
      <c r="E12" s="21">
        <f>'EPS US values'!E4</f>
        <v>2.6800000000000001E-5</v>
      </c>
      <c r="F12" s="21">
        <f>'EPS US values'!F4</f>
        <v>2.5400000000000001E-5</v>
      </c>
      <c r="G12" s="21">
        <f>'EPS US values'!G4</f>
        <v>2.37E-5</v>
      </c>
      <c r="H12" s="21">
        <f>'EPS US values'!H4</f>
        <v>2.3499999999999999E-5</v>
      </c>
      <c r="I12" s="21">
        <f>'EPS US values'!I4</f>
        <v>2.34E-5</v>
      </c>
      <c r="J12" s="21">
        <f>'EPS US values'!J4</f>
        <v>2.34E-5</v>
      </c>
      <c r="K12" s="21">
        <f>'EPS US values'!K4</f>
        <v>2.34E-5</v>
      </c>
      <c r="L12" s="21">
        <f>'EPS US values'!L4</f>
        <v>2.3600000000000001E-5</v>
      </c>
      <c r="M12" s="21">
        <f>'EPS US values'!M4</f>
        <v>2.3499999999999999E-5</v>
      </c>
      <c r="N12" s="21">
        <f>'EPS US values'!N4</f>
        <v>2.37E-5</v>
      </c>
      <c r="O12" s="21">
        <f>'EPS US values'!O4</f>
        <v>2.3799999999999999E-5</v>
      </c>
      <c r="P12" s="21">
        <f>'EPS US values'!P4</f>
        <v>2.3900000000000002E-5</v>
      </c>
      <c r="Q12" s="21">
        <f>'EPS US values'!Q4</f>
        <v>2.4000000000000001E-5</v>
      </c>
      <c r="R12" s="21">
        <f>'EPS US values'!R4</f>
        <v>2.4199999999999999E-5</v>
      </c>
      <c r="S12" s="21">
        <f>'EPS US values'!S4</f>
        <v>2.4300000000000001E-5</v>
      </c>
      <c r="T12" s="21">
        <f>'EPS US values'!T4</f>
        <v>2.44E-5</v>
      </c>
      <c r="U12" s="21">
        <f>'EPS US values'!U4</f>
        <v>2.4499999999999999E-5</v>
      </c>
      <c r="V12" s="21">
        <f>'EPS US values'!V4</f>
        <v>2.4600000000000002E-5</v>
      </c>
      <c r="W12" s="21">
        <f>'EPS US values'!W4</f>
        <v>2.4600000000000002E-5</v>
      </c>
      <c r="X12" s="21">
        <f>'EPS US values'!X4</f>
        <v>2.4700000000000001E-5</v>
      </c>
      <c r="Y12" s="21">
        <f>'EPS US values'!Y4</f>
        <v>2.4600000000000002E-5</v>
      </c>
      <c r="Z12" s="21">
        <f>'EPS US values'!Z4</f>
        <v>2.4700000000000001E-5</v>
      </c>
      <c r="AA12" s="21">
        <f>'EPS US values'!AA4</f>
        <v>2.4700000000000001E-5</v>
      </c>
      <c r="AB12" s="21">
        <f>'EPS US values'!AB4</f>
        <v>2.5400000000000001E-5</v>
      </c>
      <c r="AC12" s="21">
        <f>'EPS US values'!AC4</f>
        <v>2.5400000000000001E-5</v>
      </c>
      <c r="AD12" s="21">
        <f>'EPS US values'!AD4</f>
        <v>2.5700000000000001E-5</v>
      </c>
      <c r="AE12" s="21">
        <f>'EPS US values'!AE4</f>
        <v>2.5700000000000001E-5</v>
      </c>
    </row>
    <row r="13" spans="1:32" x14ac:dyDescent="0.35">
      <c r="A13" s="8" t="s">
        <v>19</v>
      </c>
      <c r="B13" s="21">
        <f>'EPS US values'!B5</f>
        <v>1.7099999999999999E-5</v>
      </c>
      <c r="C13" s="21">
        <f>'EPS US values'!C5</f>
        <v>1.52E-5</v>
      </c>
      <c r="D13" s="21">
        <f>'EPS US values'!D5</f>
        <v>1.5400000000000002E-5</v>
      </c>
      <c r="E13" s="21">
        <f>'EPS US values'!E5</f>
        <v>1.4800000000000001E-5</v>
      </c>
      <c r="F13" s="21">
        <f>'EPS US values'!F5</f>
        <v>1.5299999999999999E-5</v>
      </c>
      <c r="G13" s="21">
        <f>'EPS US values'!G5</f>
        <v>1.52E-5</v>
      </c>
      <c r="H13" s="21">
        <f>'EPS US values'!H5</f>
        <v>1.52E-5</v>
      </c>
      <c r="I13" s="21">
        <f>'EPS US values'!I5</f>
        <v>1.52E-5</v>
      </c>
      <c r="J13" s="21">
        <f>'EPS US values'!J5</f>
        <v>1.52E-5</v>
      </c>
      <c r="K13" s="21">
        <f>'EPS US values'!K5</f>
        <v>1.5299999999999999E-5</v>
      </c>
      <c r="L13" s="21">
        <f>'EPS US values'!L5</f>
        <v>1.52E-5</v>
      </c>
      <c r="M13" s="21">
        <f>'EPS US values'!M5</f>
        <v>1.5400000000000002E-5</v>
      </c>
      <c r="N13" s="21">
        <f>'EPS US values'!N5</f>
        <v>1.5699999999999999E-5</v>
      </c>
      <c r="O13" s="21">
        <f>'EPS US values'!O5</f>
        <v>1.5699999999999999E-5</v>
      </c>
      <c r="P13" s="21">
        <f>'EPS US values'!P5</f>
        <v>1.5699999999999999E-5</v>
      </c>
      <c r="Q13" s="21">
        <f>'EPS US values'!Q5</f>
        <v>1.5699999999999999E-5</v>
      </c>
      <c r="R13" s="21">
        <f>'EPS US values'!R5</f>
        <v>1.5699999999999999E-5</v>
      </c>
      <c r="S13" s="21">
        <f>'EPS US values'!S5</f>
        <v>1.5800000000000001E-5</v>
      </c>
      <c r="T13" s="21">
        <f>'EPS US values'!T5</f>
        <v>1.59E-5</v>
      </c>
      <c r="U13" s="21">
        <f>'EPS US values'!U5</f>
        <v>1.59E-5</v>
      </c>
      <c r="V13" s="21">
        <f>'EPS US values'!V5</f>
        <v>1.6099999999999998E-5</v>
      </c>
      <c r="W13" s="21">
        <f>'EPS US values'!W5</f>
        <v>1.6200000000000001E-5</v>
      </c>
      <c r="X13" s="21">
        <f>'EPS US values'!X5</f>
        <v>1.6200000000000001E-5</v>
      </c>
      <c r="Y13" s="21">
        <f>'EPS US values'!Y5</f>
        <v>1.6399999999999999E-5</v>
      </c>
      <c r="Z13" s="21">
        <f>'EPS US values'!Z5</f>
        <v>1.66E-5</v>
      </c>
      <c r="AA13" s="21">
        <f>'EPS US values'!AA5</f>
        <v>1.66E-5</v>
      </c>
      <c r="AB13" s="21">
        <f>'EPS US values'!AB5</f>
        <v>1.6699999999999999E-5</v>
      </c>
      <c r="AC13" s="21">
        <f>'EPS US values'!AC5</f>
        <v>1.6699999999999999E-5</v>
      </c>
      <c r="AD13" s="21">
        <f>'EPS US values'!AD5</f>
        <v>1.6699999999999999E-5</v>
      </c>
      <c r="AE13" s="21">
        <f>'EPS US values'!AE5</f>
        <v>1.6699999999999999E-5</v>
      </c>
    </row>
    <row r="14" spans="1:32" x14ac:dyDescent="0.35">
      <c r="A14" s="8" t="s">
        <v>20</v>
      </c>
      <c r="B14" s="21">
        <f>'EPS US values'!B6</f>
        <v>1.13E-5</v>
      </c>
      <c r="C14" s="21">
        <f>'EPS US values'!C6</f>
        <v>1.98E-5</v>
      </c>
      <c r="D14" s="21">
        <f>'EPS US values'!D6</f>
        <v>1.9599999999999999E-5</v>
      </c>
      <c r="E14" s="21">
        <f>'EPS US values'!E6</f>
        <v>1.4100000000000001E-5</v>
      </c>
      <c r="F14" s="21">
        <f>'EPS US values'!F6</f>
        <v>1.4399999999999999E-5</v>
      </c>
      <c r="G14" s="21">
        <f>'EPS US values'!G6</f>
        <v>1.4600000000000001E-5</v>
      </c>
      <c r="H14" s="21">
        <f>'EPS US values'!H6</f>
        <v>1.49E-5</v>
      </c>
      <c r="I14" s="21">
        <f>'EPS US values'!I6</f>
        <v>1.52E-5</v>
      </c>
      <c r="J14" s="21">
        <f>'EPS US values'!J6</f>
        <v>1.5400000000000002E-5</v>
      </c>
      <c r="K14" s="21">
        <f>'EPS US values'!K6</f>
        <v>1.5500000000000001E-5</v>
      </c>
      <c r="L14" s="21">
        <f>'EPS US values'!L6</f>
        <v>1.5500000000000001E-5</v>
      </c>
      <c r="M14" s="21">
        <f>'EPS US values'!M6</f>
        <v>1.5699999999999999E-5</v>
      </c>
      <c r="N14" s="21">
        <f>'EPS US values'!N6</f>
        <v>1.5800000000000001E-5</v>
      </c>
      <c r="O14" s="21">
        <f>'EPS US values'!O6</f>
        <v>1.59E-5</v>
      </c>
      <c r="P14" s="21">
        <f>'EPS US values'!P6</f>
        <v>1.5999999999999999E-5</v>
      </c>
      <c r="Q14" s="21">
        <f>'EPS US values'!Q6</f>
        <v>1.6099999999999998E-5</v>
      </c>
      <c r="R14" s="21">
        <f>'EPS US values'!R6</f>
        <v>1.6200000000000001E-5</v>
      </c>
      <c r="S14" s="21">
        <f>'EPS US values'!S6</f>
        <v>1.63E-5</v>
      </c>
      <c r="T14" s="21">
        <f>'EPS US values'!T6</f>
        <v>1.6399999999999999E-5</v>
      </c>
      <c r="U14" s="21">
        <f>'EPS US values'!U6</f>
        <v>1.6500000000000001E-5</v>
      </c>
      <c r="V14" s="21">
        <f>'EPS US values'!V6</f>
        <v>1.6500000000000001E-5</v>
      </c>
      <c r="W14" s="21">
        <f>'EPS US values'!W6</f>
        <v>1.6699999999999999E-5</v>
      </c>
      <c r="X14" s="21">
        <f>'EPS US values'!X6</f>
        <v>1.6799999999999998E-5</v>
      </c>
      <c r="Y14" s="21">
        <f>'EPS US values'!Y6</f>
        <v>1.6900000000000001E-5</v>
      </c>
      <c r="Z14" s="21">
        <f>'EPS US values'!Z6</f>
        <v>1.6799999999999998E-5</v>
      </c>
      <c r="AA14" s="21">
        <f>'EPS US values'!AA6</f>
        <v>1.7E-5</v>
      </c>
      <c r="AB14" s="21">
        <f>'EPS US values'!AB6</f>
        <v>1.7200000000000001E-5</v>
      </c>
      <c r="AC14" s="21">
        <f>'EPS US values'!AC6</f>
        <v>1.73E-5</v>
      </c>
      <c r="AD14" s="21">
        <f>'EPS US values'!AD6</f>
        <v>1.73E-5</v>
      </c>
      <c r="AE14" s="21">
        <f>'EPS US values'!AE6</f>
        <v>1.7399999999999999E-5</v>
      </c>
    </row>
    <row r="15" spans="1:32" x14ac:dyDescent="0.35">
      <c r="A15" s="8" t="s">
        <v>21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8"/>
    </row>
    <row r="16" spans="1:32" x14ac:dyDescent="0.35">
      <c r="A16" s="8" t="s">
        <v>22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8"/>
    </row>
    <row r="17" spans="1:32" x14ac:dyDescent="0.35">
      <c r="A17" s="8" t="s">
        <v>23</v>
      </c>
      <c r="B17" s="24">
        <f>Calculation!C6*About!$B$33*About!$B$35/About!$C$38</f>
        <v>1.2655631887456038E-6</v>
      </c>
      <c r="C17" s="24">
        <f>Calculation!D6*About!$B$33*About!$B$35/About!$C$38</f>
        <v>1.2655631887456038E-6</v>
      </c>
      <c r="D17" s="26">
        <f>Calculation!E6*About!$B$33*About!$B$35/About!$C$38</f>
        <v>1.2655631887456038E-6</v>
      </c>
      <c r="E17" s="24">
        <f>Calculation!F6*About!$B$33*About!$B$35/About!$C$38</f>
        <v>1.2655631887456038E-6</v>
      </c>
      <c r="F17" s="26">
        <f>Calculation!G6*About!$B$33*About!$B$35/About!$C$38</f>
        <v>1.2655631887456038E-6</v>
      </c>
      <c r="G17" s="24">
        <f>Calculation!H6*About!$B$33*About!$B$35/About!$C$38</f>
        <v>1.2655631887456038E-6</v>
      </c>
      <c r="H17" s="24">
        <f>Calculation!I6*About!$B$33*About!$B$35/About!$C$38</f>
        <v>1.2655631887456038E-6</v>
      </c>
      <c r="I17" s="24">
        <f>Calculation!J6*About!$B$33*About!$B$35/About!$C$38</f>
        <v>1.2655631887456038E-6</v>
      </c>
      <c r="J17" s="24">
        <f>Calculation!K6*About!$B$33*About!$B$35/About!$C$38</f>
        <v>1.2655631887456038E-6</v>
      </c>
      <c r="K17" s="26">
        <f>Calculation!L6*About!$B$33*About!$B$35/About!$C$38</f>
        <v>1.2655631887456038E-6</v>
      </c>
      <c r="L17" s="24">
        <f>Calculation!M6*About!$B$33*About!$B$35/About!$C$38</f>
        <v>1.2655631887456038E-6</v>
      </c>
      <c r="M17" s="24">
        <f>Calculation!N6*About!$B$33*About!$B$35/About!$C$38</f>
        <v>1.2655631887456038E-6</v>
      </c>
      <c r="N17" s="24">
        <f>Calculation!O6*About!$B$33*About!$B$35/About!$C$38</f>
        <v>1.2655631887456038E-6</v>
      </c>
      <c r="O17" s="24">
        <f>Calculation!P6*About!$B$33*About!$B$35/About!$C$38</f>
        <v>1.2655631887456038E-6</v>
      </c>
      <c r="P17" s="24">
        <f>Calculation!Q6*About!$B$33*About!$B$35/About!$C$38</f>
        <v>1.2655631887456038E-6</v>
      </c>
      <c r="Q17" s="24">
        <f>Calculation!R6*About!$B$33*About!$B$35/About!$C$38</f>
        <v>1.2655631887456038E-6</v>
      </c>
      <c r="R17" s="24">
        <f>Calculation!S6*About!$B$33*About!$B$35/About!$C$38</f>
        <v>1.2655631887456038E-6</v>
      </c>
      <c r="S17" s="24">
        <f>Calculation!T6*About!$B$33*About!$B$35/About!$C$38</f>
        <v>1.2655631887456038E-6</v>
      </c>
      <c r="T17" s="24">
        <f>Calculation!U6*About!$B$33*About!$B$35/About!$C$38</f>
        <v>1.2655631887456038E-6</v>
      </c>
      <c r="U17" s="26">
        <f>Calculation!V6*About!$B$33*About!$B$35/About!$C$38</f>
        <v>1.2655631887456038E-6</v>
      </c>
      <c r="V17" s="24">
        <f>Calculation!W6*About!$B$33*About!$B$35/About!$C$38</f>
        <v>1.2655631887456038E-6</v>
      </c>
      <c r="W17" s="24">
        <f>Calculation!X6*About!$B$33*About!$B$35/About!$C$38</f>
        <v>1.2655631887456038E-6</v>
      </c>
      <c r="X17" s="24">
        <f>Calculation!Y6*About!$B$33*About!$B$35/About!$C$38</f>
        <v>1.2655631887456038E-6</v>
      </c>
      <c r="Y17" s="24">
        <f>Calculation!Z6*About!$B$33*About!$B$35/About!$C$38</f>
        <v>1.2655631887456038E-6</v>
      </c>
      <c r="Z17" s="24">
        <f>Calculation!AA6*About!$B$33*About!$B$35/About!$C$38</f>
        <v>1.2655631887456038E-6</v>
      </c>
      <c r="AA17" s="24">
        <f>Calculation!AB6*About!$B$33*About!$B$35/About!$C$38</f>
        <v>1.2655631887456038E-6</v>
      </c>
      <c r="AB17" s="24">
        <f>Calculation!AC6*About!$B$33*About!$B$35/About!$C$38</f>
        <v>1.2655631887456038E-6</v>
      </c>
      <c r="AC17" s="24">
        <f>Calculation!AD6*About!$B$33*About!$B$35/About!$C$38</f>
        <v>1.2655631887456038E-6</v>
      </c>
      <c r="AD17" s="24">
        <f>Calculation!AE6*About!$B$33*About!$B$35/About!$C$38</f>
        <v>1.2655631887456038E-6</v>
      </c>
      <c r="AE17" s="26">
        <f>Calculation!AF6*About!$B$33*About!$B$35/About!$C$38</f>
        <v>1.2655631887456038E-6</v>
      </c>
      <c r="AF17" s="8"/>
    </row>
    <row r="18" spans="1:32" x14ac:dyDescent="0.35">
      <c r="A18" s="8" t="s">
        <v>24</v>
      </c>
      <c r="B18" s="25">
        <f>'EPS US values'!B10</f>
        <v>1.01E-5</v>
      </c>
      <c r="C18" s="25">
        <f>'EPS US values'!C10</f>
        <v>1.4100000000000001E-5</v>
      </c>
      <c r="D18" s="25">
        <f>'EPS US values'!D10</f>
        <v>1.4100000000000001E-5</v>
      </c>
      <c r="E18" s="25">
        <f>'EPS US values'!E10</f>
        <v>1.0900000000000001E-5</v>
      </c>
      <c r="F18" s="25">
        <f>'EPS US values'!F10</f>
        <v>1.11E-5</v>
      </c>
      <c r="G18" s="25">
        <f>'EPS US values'!G10</f>
        <v>1.13E-5</v>
      </c>
      <c r="H18" s="25">
        <f>'EPS US values'!H10</f>
        <v>1.15E-5</v>
      </c>
      <c r="I18" s="25">
        <f>'EPS US values'!I10</f>
        <v>1.17E-5</v>
      </c>
      <c r="J18" s="25">
        <f>'EPS US values'!J10</f>
        <v>1.1800000000000001E-5</v>
      </c>
      <c r="K18" s="25">
        <f>'EPS US values'!K10</f>
        <v>1.19E-5</v>
      </c>
      <c r="L18" s="25">
        <f>'EPS US values'!L10</f>
        <v>1.2E-5</v>
      </c>
      <c r="M18" s="25">
        <f>'EPS US values'!M10</f>
        <v>1.2E-5</v>
      </c>
      <c r="N18" s="25">
        <f>'EPS US values'!N10</f>
        <v>1.2099999999999999E-5</v>
      </c>
      <c r="O18" s="25">
        <f>'EPS US values'!O10</f>
        <v>1.22E-5</v>
      </c>
      <c r="P18" s="25">
        <f>'EPS US values'!P10</f>
        <v>1.2300000000000001E-5</v>
      </c>
      <c r="Q18" s="25">
        <f>'EPS US values'!Q10</f>
        <v>1.24E-5</v>
      </c>
      <c r="R18" s="25">
        <f>'EPS US values'!R10</f>
        <v>1.2500000000000001E-5</v>
      </c>
      <c r="S18" s="25">
        <f>'EPS US values'!S10</f>
        <v>1.26E-5</v>
      </c>
      <c r="T18" s="25">
        <f>'EPS US values'!T10</f>
        <v>1.26E-5</v>
      </c>
      <c r="U18" s="25">
        <f>'EPS US values'!U10</f>
        <v>1.27E-5</v>
      </c>
      <c r="V18" s="25">
        <f>'EPS US values'!V10</f>
        <v>1.27E-5</v>
      </c>
      <c r="W18" s="25">
        <f>'EPS US values'!W10</f>
        <v>1.2799999999999999E-5</v>
      </c>
      <c r="X18" s="25">
        <f>'EPS US values'!X10</f>
        <v>1.29E-5</v>
      </c>
      <c r="Y18" s="25">
        <f>'EPS US values'!Y10</f>
        <v>1.29E-5</v>
      </c>
      <c r="Z18" s="25">
        <f>'EPS US values'!Z10</f>
        <v>1.2999999999999999E-5</v>
      </c>
      <c r="AA18" s="25">
        <f>'EPS US values'!AA10</f>
        <v>1.2999999999999999E-5</v>
      </c>
      <c r="AB18" s="25">
        <f>'EPS US values'!AB10</f>
        <v>1.31E-5</v>
      </c>
      <c r="AC18" s="25">
        <f>'EPS US values'!AC10</f>
        <v>1.3200000000000001E-5</v>
      </c>
      <c r="AD18" s="25">
        <f>'EPS US values'!AD10</f>
        <v>1.33E-5</v>
      </c>
      <c r="AE18" s="25">
        <f>'EPS US values'!AE10</f>
        <v>1.34E-5</v>
      </c>
      <c r="AF18" s="8"/>
    </row>
    <row r="19" spans="1:32" x14ac:dyDescent="0.35">
      <c r="A19" s="8" t="s">
        <v>25</v>
      </c>
      <c r="B19" s="25">
        <f>'EPS US values'!B11</f>
        <v>1.7E-5</v>
      </c>
      <c r="C19" s="25">
        <f>'EPS US values'!C11</f>
        <v>2.6400000000000001E-5</v>
      </c>
      <c r="D19" s="25">
        <f>'EPS US values'!D11</f>
        <v>2.6400000000000001E-5</v>
      </c>
      <c r="E19" s="25">
        <f>'EPS US values'!E11</f>
        <v>2.1100000000000001E-5</v>
      </c>
      <c r="F19" s="25">
        <f>'EPS US values'!F11</f>
        <v>1.95E-5</v>
      </c>
      <c r="G19" s="25">
        <f>'EPS US values'!G11</f>
        <v>1.7900000000000001E-5</v>
      </c>
      <c r="H19" s="25">
        <f>'EPS US values'!H11</f>
        <v>1.6200000000000001E-5</v>
      </c>
      <c r="I19" s="25">
        <f>'EPS US values'!I11</f>
        <v>1.4600000000000001E-5</v>
      </c>
      <c r="J19" s="25">
        <f>'EPS US values'!J11</f>
        <v>1.2999999999999999E-5</v>
      </c>
      <c r="K19" s="25">
        <f>'EPS US values'!K11</f>
        <v>1.2999999999999999E-5</v>
      </c>
      <c r="L19" s="25">
        <f>'EPS US values'!L11</f>
        <v>1.31E-5</v>
      </c>
      <c r="M19" s="25">
        <f>'EPS US values'!M11</f>
        <v>1.3200000000000001E-5</v>
      </c>
      <c r="N19" s="25">
        <f>'EPS US values'!N11</f>
        <v>1.33E-5</v>
      </c>
      <c r="O19" s="25">
        <f>'EPS US values'!O11</f>
        <v>1.33E-5</v>
      </c>
      <c r="P19" s="25">
        <f>'EPS US values'!P11</f>
        <v>1.34E-5</v>
      </c>
      <c r="Q19" s="25">
        <f>'EPS US values'!Q11</f>
        <v>1.3499999999999999E-5</v>
      </c>
      <c r="R19" s="25">
        <f>'EPS US values'!R11</f>
        <v>1.3499999999999999E-5</v>
      </c>
      <c r="S19" s="25">
        <f>'EPS US values'!S11</f>
        <v>1.36E-5</v>
      </c>
      <c r="T19" s="25">
        <f>'EPS US values'!T11</f>
        <v>1.3699999999999999E-5</v>
      </c>
      <c r="U19" s="25">
        <f>'EPS US values'!U11</f>
        <v>1.3699999999999999E-5</v>
      </c>
      <c r="V19" s="25">
        <f>'EPS US values'!V11</f>
        <v>1.38E-5</v>
      </c>
      <c r="W19" s="25">
        <f>'EPS US values'!W11</f>
        <v>1.3900000000000001E-5</v>
      </c>
      <c r="X19" s="25">
        <f>'EPS US values'!X11</f>
        <v>1.3900000000000001E-5</v>
      </c>
      <c r="Y19" s="25">
        <f>'EPS US values'!Y11</f>
        <v>1.4E-5</v>
      </c>
      <c r="Z19" s="25">
        <f>'EPS US values'!Z11</f>
        <v>1.4E-5</v>
      </c>
      <c r="AA19" s="25">
        <f>'EPS US values'!AA11</f>
        <v>1.4E-5</v>
      </c>
      <c r="AB19" s="25">
        <f>'EPS US values'!AB11</f>
        <v>1.4100000000000001E-5</v>
      </c>
      <c r="AC19" s="25">
        <f>'EPS US values'!AC11</f>
        <v>1.4100000000000001E-5</v>
      </c>
      <c r="AD19" s="25">
        <f>'EPS US values'!AD11</f>
        <v>1.42E-5</v>
      </c>
      <c r="AE19" s="25">
        <f>'EPS US values'!AE11</f>
        <v>1.43E-5</v>
      </c>
      <c r="AF19" s="8"/>
    </row>
    <row r="20" spans="1:32" x14ac:dyDescent="0.35">
      <c r="A20" s="8" t="s">
        <v>26</v>
      </c>
      <c r="B20" s="25">
        <f>'EPS US values'!B12</f>
        <v>1.34E-5</v>
      </c>
      <c r="C20" s="25">
        <f>'EPS US values'!C12</f>
        <v>1.9700000000000001E-5</v>
      </c>
      <c r="D20" s="25">
        <f>'EPS US values'!D12</f>
        <v>1.9700000000000001E-5</v>
      </c>
      <c r="E20" s="25">
        <f>'EPS US values'!E12</f>
        <v>1.88E-5</v>
      </c>
      <c r="F20" s="25">
        <f>'EPS US values'!F12</f>
        <v>1.7399999999999999E-5</v>
      </c>
      <c r="G20" s="25">
        <f>'EPS US values'!G12</f>
        <v>1.59E-5</v>
      </c>
      <c r="H20" s="25">
        <f>'EPS US values'!H12</f>
        <v>1.5E-5</v>
      </c>
      <c r="I20" s="25">
        <f>'EPS US values'!I12</f>
        <v>1.4600000000000001E-5</v>
      </c>
      <c r="J20" s="25">
        <f>'EPS US values'!J12</f>
        <v>1.45E-5</v>
      </c>
      <c r="K20" s="25">
        <f>'EPS US values'!K12</f>
        <v>1.45E-5</v>
      </c>
      <c r="L20" s="25">
        <f>'EPS US values'!L12</f>
        <v>1.4800000000000001E-5</v>
      </c>
      <c r="M20" s="25">
        <f>'EPS US values'!M12</f>
        <v>1.5099999999999999E-5</v>
      </c>
      <c r="N20" s="25">
        <f>'EPS US values'!N12</f>
        <v>1.5500000000000001E-5</v>
      </c>
      <c r="O20" s="25">
        <f>'EPS US values'!O12</f>
        <v>1.59E-5</v>
      </c>
      <c r="P20" s="25">
        <f>'EPS US values'!P12</f>
        <v>1.63E-5</v>
      </c>
      <c r="Q20" s="25">
        <f>'EPS US values'!Q12</f>
        <v>1.66E-5</v>
      </c>
      <c r="R20" s="25">
        <f>'EPS US values'!R12</f>
        <v>1.6699999999999999E-5</v>
      </c>
      <c r="S20" s="25">
        <f>'EPS US values'!S12</f>
        <v>1.6900000000000001E-5</v>
      </c>
      <c r="T20" s="25">
        <f>'EPS US values'!T12</f>
        <v>1.7200000000000001E-5</v>
      </c>
      <c r="U20" s="25">
        <f>'EPS US values'!U12</f>
        <v>1.7200000000000001E-5</v>
      </c>
      <c r="V20" s="25">
        <f>'EPS US values'!V12</f>
        <v>1.7499999999999998E-5</v>
      </c>
      <c r="W20" s="25">
        <f>'EPS US values'!W12</f>
        <v>1.77E-5</v>
      </c>
      <c r="X20" s="25">
        <f>'EPS US values'!X12</f>
        <v>1.7799999999999999E-5</v>
      </c>
      <c r="Y20" s="25">
        <f>'EPS US values'!Y12</f>
        <v>1.7799999999999999E-5</v>
      </c>
      <c r="Z20" s="25">
        <f>'EPS US values'!Z12</f>
        <v>1.7799999999999999E-5</v>
      </c>
      <c r="AA20" s="25">
        <f>'EPS US values'!AA12</f>
        <v>1.7799999999999999E-5</v>
      </c>
      <c r="AB20" s="25">
        <f>'EPS US values'!AB12</f>
        <v>1.7900000000000001E-5</v>
      </c>
      <c r="AC20" s="25">
        <f>'EPS US values'!AC12</f>
        <v>1.7900000000000001E-5</v>
      </c>
      <c r="AD20" s="25">
        <f>'EPS US values'!AD12</f>
        <v>1.8E-5</v>
      </c>
      <c r="AE20" s="25">
        <f>'EPS US values'!AE12</f>
        <v>1.8E-5</v>
      </c>
      <c r="AF20" s="8"/>
    </row>
    <row r="21" spans="1:32" x14ac:dyDescent="0.35">
      <c r="A21" s="8" t="s">
        <v>27</v>
      </c>
      <c r="B21" s="25">
        <f>'EPS US values'!B13</f>
        <v>0</v>
      </c>
      <c r="C21" s="25">
        <f>'EPS US values'!C13</f>
        <v>0</v>
      </c>
      <c r="D21" s="25">
        <f>'EPS US values'!D13</f>
        <v>0</v>
      </c>
      <c r="E21" s="25">
        <f>'EPS US values'!E13</f>
        <v>0</v>
      </c>
      <c r="F21" s="25">
        <f>'EPS US values'!F13</f>
        <v>0</v>
      </c>
      <c r="G21" s="25">
        <f>'EPS US values'!G13</f>
        <v>0</v>
      </c>
      <c r="H21" s="25">
        <f>'EPS US values'!H13</f>
        <v>0</v>
      </c>
      <c r="I21" s="25">
        <f>'EPS US values'!I13</f>
        <v>0</v>
      </c>
      <c r="J21" s="25">
        <f>'EPS US values'!J13</f>
        <v>0</v>
      </c>
      <c r="K21" s="25">
        <f>'EPS US values'!K13</f>
        <v>0</v>
      </c>
      <c r="L21" s="25">
        <f>'EPS US values'!L13</f>
        <v>0</v>
      </c>
      <c r="M21" s="25">
        <f>'EPS US values'!M13</f>
        <v>0</v>
      </c>
      <c r="N21" s="25">
        <f>'EPS US values'!N13</f>
        <v>0</v>
      </c>
      <c r="O21" s="25">
        <f>'EPS US values'!O13</f>
        <v>0</v>
      </c>
      <c r="P21" s="25">
        <f>'EPS US values'!P13</f>
        <v>0</v>
      </c>
      <c r="Q21" s="25">
        <f>'EPS US values'!Q13</f>
        <v>0</v>
      </c>
      <c r="R21" s="25">
        <f>'EPS US values'!R13</f>
        <v>0</v>
      </c>
      <c r="S21" s="25">
        <f>'EPS US values'!S13</f>
        <v>0</v>
      </c>
      <c r="T21" s="25">
        <f>'EPS US values'!T13</f>
        <v>0</v>
      </c>
      <c r="U21" s="25">
        <f>'EPS US values'!U13</f>
        <v>0</v>
      </c>
      <c r="V21" s="25">
        <f>'EPS US values'!V13</f>
        <v>0</v>
      </c>
      <c r="W21" s="25">
        <f>'EPS US values'!W13</f>
        <v>0</v>
      </c>
      <c r="X21" s="25">
        <f>'EPS US values'!X13</f>
        <v>0</v>
      </c>
      <c r="Y21" s="25">
        <f>'EPS US values'!Y13</f>
        <v>0</v>
      </c>
      <c r="Z21" s="25">
        <f>'EPS US values'!Z13</f>
        <v>0</v>
      </c>
      <c r="AA21" s="25">
        <f>'EPS US values'!AA13</f>
        <v>0</v>
      </c>
      <c r="AB21" s="25">
        <f>'EPS US values'!AB13</f>
        <v>0</v>
      </c>
      <c r="AC21" s="25">
        <f>'EPS US values'!AC13</f>
        <v>0</v>
      </c>
      <c r="AD21" s="25">
        <f>'EPS US values'!AD13</f>
        <v>0</v>
      </c>
      <c r="AE21" s="25">
        <f>'EPS US values'!AE13</f>
        <v>0</v>
      </c>
      <c r="AF21" s="8"/>
    </row>
    <row r="22" spans="1:32" x14ac:dyDescent="0.35">
      <c r="A22" s="8" t="s">
        <v>28</v>
      </c>
      <c r="B22" s="24">
        <f>Calculation!C7*About!$B$33*About!$B$35/About!$C$38</f>
        <v>4.5064922181353796E-5</v>
      </c>
      <c r="C22" s="24">
        <f>Calculation!D7*About!$B$33*About!$B$35/About!$C$38</f>
        <v>4.2666478448155993E-5</v>
      </c>
      <c r="D22" s="24">
        <f>Calculation!E7*About!$B$33*About!$B$35/About!$C$38</f>
        <v>4.0268034714958198E-5</v>
      </c>
      <c r="E22" s="24">
        <f>Calculation!F7*About!$B$33*About!$B$35/About!$C$38</f>
        <v>3.7869590981760388E-5</v>
      </c>
      <c r="F22" s="24">
        <f>Calculation!G7*About!$B$33*About!$B$35/About!$C$38</f>
        <v>3.5471147248562579E-5</v>
      </c>
      <c r="G22" s="24">
        <f>Calculation!H7*About!$B$33*About!$B$35/About!$C$38</f>
        <v>3.3072703515364777E-5</v>
      </c>
      <c r="H22" s="24">
        <f>Calculation!I7*About!$B$33*About!$B$35/About!$C$38</f>
        <v>3.0674259782166981E-5</v>
      </c>
      <c r="I22" s="24">
        <f>Calculation!J7*About!$B$33*About!$B$35/About!$C$38</f>
        <v>2.8275816048969172E-5</v>
      </c>
      <c r="J22" s="24">
        <f>Calculation!K7*About!$B$33*About!$B$35/About!$C$38</f>
        <v>2.5877372315771366E-5</v>
      </c>
      <c r="K22" s="26">
        <f>Calculation!L7*About!$B$33*About!$B$35/About!$C$38</f>
        <v>2.3478928582573564E-5</v>
      </c>
      <c r="L22" s="24">
        <f>Calculation!M7*About!$B$33*About!$B$35/About!$C$38</f>
        <v>2.29610947238692E-5</v>
      </c>
      <c r="M22" s="24">
        <f>Calculation!N7*About!$B$33*About!$B$35/About!$C$38</f>
        <v>2.2443260865164842E-5</v>
      </c>
      <c r="N22" s="24">
        <f>Calculation!O7*About!$B$33*About!$B$35/About!$C$38</f>
        <v>2.1925427006460482E-5</v>
      </c>
      <c r="O22" s="24">
        <f>Calculation!P7*About!$B$33*About!$B$35/About!$C$38</f>
        <v>2.1407593147756121E-5</v>
      </c>
      <c r="P22" s="24">
        <f>Calculation!Q7*About!$B$33*About!$B$35/About!$C$38</f>
        <v>2.0889759289051761E-5</v>
      </c>
      <c r="Q22" s="24">
        <f>Calculation!R7*About!$B$33*About!$B$35/About!$C$38</f>
        <v>2.0371925430347393E-5</v>
      </c>
      <c r="R22" s="24">
        <f>Calculation!S7*About!$B$33*About!$B$35/About!$C$38</f>
        <v>1.9854091571643036E-5</v>
      </c>
      <c r="S22" s="24">
        <f>Calculation!T7*About!$B$33*About!$B$35/About!$C$38</f>
        <v>1.9336257712938672E-5</v>
      </c>
      <c r="T22" s="24">
        <f>Calculation!U7*About!$B$33*About!$B$35/About!$C$38</f>
        <v>1.8818423854234312E-5</v>
      </c>
      <c r="U22" s="26">
        <f>Calculation!V7*About!$B$33*About!$B$35/About!$C$38</f>
        <v>1.8300589995529951E-5</v>
      </c>
      <c r="V22" s="24">
        <f>Calculation!W7*About!$B$33*About!$B$35/About!$C$38</f>
        <v>1.7895427679708516E-5</v>
      </c>
      <c r="W22" s="24">
        <f>Calculation!X7*About!$B$33*About!$B$35/About!$C$38</f>
        <v>1.7490265363887081E-5</v>
      </c>
      <c r="X22" s="24">
        <f>Calculation!Y7*About!$B$33*About!$B$35/About!$C$38</f>
        <v>1.7085103048065649E-5</v>
      </c>
      <c r="Y22" s="24">
        <f>Calculation!Z7*About!$B$33*About!$B$35/About!$C$38</f>
        <v>1.6679940732244217E-5</v>
      </c>
      <c r="Z22" s="24">
        <f>Calculation!AA7*About!$B$33*About!$B$35/About!$C$38</f>
        <v>1.6274778416422778E-5</v>
      </c>
      <c r="AA22" s="24">
        <f>Calculation!AB7*About!$B$33*About!$B$35/About!$C$38</f>
        <v>1.5869616100601346E-5</v>
      </c>
      <c r="AB22" s="24">
        <f>Calculation!AC7*About!$B$33*About!$B$35/About!$C$38</f>
        <v>1.5464453784779911E-5</v>
      </c>
      <c r="AC22" s="24">
        <f>Calculation!AD7*About!$B$33*About!$B$35/About!$C$38</f>
        <v>1.5059291468958479E-5</v>
      </c>
      <c r="AD22" s="24">
        <f>Calculation!AE7*About!$B$33*About!$B$35/About!$C$38</f>
        <v>1.4654129153137043E-5</v>
      </c>
      <c r="AE22" s="26">
        <f>Calculation!AF7*About!$B$33*About!$B$35/About!$C$38</f>
        <v>1.4248966837315611E-5</v>
      </c>
      <c r="AF22" s="8"/>
    </row>
    <row r="23" spans="1:3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</sheetData>
  <conditionalFormatting sqref="B2:AE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D762CD64-A1E1-4F71-81CC-C46C329C3A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6E90F7-9A3D-4A5B-9B13-DDDCF97565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D2C1C3-D3FE-494F-82A6-B337A5B0115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 data</vt:lpstr>
      <vt:lpstr>Calculation</vt:lpstr>
      <vt:lpstr>EPS US values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Mary Francis Swint</cp:lastModifiedBy>
  <dcterms:created xsi:type="dcterms:W3CDTF">2023-12-04T10:33:19Z</dcterms:created>
  <dcterms:modified xsi:type="dcterms:W3CDTF">2024-03-01T14:59:05Z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