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io-model\BEaCP\"/>
    </mc:Choice>
  </mc:AlternateContent>
  <xr:revisionPtr revIDLastSave="0" documentId="13_ncr:1_{9386694D-0590-468A-A859-5A3E169EDE5F}" xr6:coauthVersionLast="47" xr6:coauthVersionMax="47" xr10:uidLastSave="{00000000-0000-0000-0000-000000000000}"/>
  <bookViews>
    <workbookView xWindow="35505" yWindow="1170" windowWidth="30465" windowHeight="13515" firstSheet="12" activeTab="13" xr2:uid="{9CFCDA60-17E9-4D3E-A3D3-81B3C018F06B}"/>
  </bookViews>
  <sheets>
    <sheet name="About" sheetId="1" r:id="rId1"/>
    <sheet name="Census Pop Projection US" sheetId="2" r:id="rId2"/>
    <sheet name="Census Pop Projection EU" sheetId="19" r:id="rId3"/>
    <sheet name="Emp Pop Ratio US" sheetId="3" r:id="rId4"/>
    <sheet name="Emp Pop Ratio EU" sheetId="21" r:id="rId5"/>
    <sheet name="Avg Emp-Pop Ratio" sheetId="4" r:id="rId6"/>
    <sheet name="OECD VAL US" sheetId="10" r:id="rId7"/>
    <sheet name="OECD VAL EU" sheetId="15" r:id="rId8"/>
    <sheet name="OECD VAL EU CALCS" sheetId="16" r:id="rId9"/>
    <sheet name="BLS Comp per Hr Worked US" sheetId="12" r:id="rId10"/>
    <sheet name="Comp per Hr Worked EU" sheetId="20" r:id="rId11"/>
    <sheet name="EE Comp Projection EU" sheetId="18" r:id="rId12"/>
    <sheet name="EE Comp Projection US" sheetId="13" r:id="rId13"/>
    <sheet name="population" sheetId="6" r:id="rId14"/>
    <sheet name="BEaCP-employedpop" sheetId="8" r:id="rId15"/>
    <sheet name="BEaCP-employeecomp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4" l="1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B2" i="14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B2" i="8"/>
  <c r="B4" i="6" a="1"/>
  <c r="B4" i="6" s="1"/>
  <c r="B31" i="4"/>
  <c r="A22" i="18"/>
  <c r="A23" i="18" s="1"/>
  <c r="B13" i="18"/>
  <c r="L12" i="18"/>
  <c r="M12" i="18"/>
  <c r="C38" i="18"/>
  <c r="C12" i="18" s="1"/>
  <c r="D38" i="18"/>
  <c r="D12" i="18" s="1"/>
  <c r="E38" i="18"/>
  <c r="E12" i="18" s="1"/>
  <c r="F38" i="18"/>
  <c r="F12" i="18" s="1"/>
  <c r="G38" i="18"/>
  <c r="G12" i="18" s="1"/>
  <c r="H38" i="18"/>
  <c r="H12" i="18" s="1"/>
  <c r="I38" i="18"/>
  <c r="I12" i="18" s="1"/>
  <c r="J38" i="18"/>
  <c r="J12" i="18" s="1"/>
  <c r="K38" i="18"/>
  <c r="K12" i="18" s="1"/>
  <c r="L38" i="18"/>
  <c r="M38" i="18"/>
  <c r="N38" i="18"/>
  <c r="N12" i="18" s="1"/>
  <c r="O38" i="18"/>
  <c r="P38" i="18"/>
  <c r="Q38" i="18"/>
  <c r="R38" i="18"/>
  <c r="S38" i="18"/>
  <c r="T38" i="18"/>
  <c r="B38" i="18"/>
  <c r="B12" i="18" s="1"/>
  <c r="B15" i="13"/>
  <c r="B5" i="4"/>
  <c r="C11" i="18"/>
  <c r="D11" i="18"/>
  <c r="E11" i="18"/>
  <c r="F11" i="18"/>
  <c r="G11" i="18"/>
  <c r="H11" i="18"/>
  <c r="I11" i="18"/>
  <c r="J11" i="18"/>
  <c r="K11" i="18"/>
  <c r="L11" i="18"/>
  <c r="M11" i="18"/>
  <c r="N11" i="18"/>
  <c r="B11" i="18"/>
  <c r="K18" i="20"/>
  <c r="L18" i="20" s="1"/>
  <c r="M18" i="20" s="1"/>
  <c r="G18" i="20"/>
  <c r="H18" i="20" s="1"/>
  <c r="I18" i="20" s="1"/>
  <c r="D18" i="20"/>
  <c r="E18" i="20" s="1"/>
  <c r="C18" i="20"/>
  <c r="B11" i="20"/>
  <c r="B12" i="20" s="1"/>
  <c r="B13" i="20" s="1"/>
  <c r="B8" i="20"/>
  <c r="B9" i="20" s="1"/>
  <c r="B7" i="20"/>
  <c r="B3" i="20"/>
  <c r="B4" i="20" s="1"/>
  <c r="B5" i="20" s="1"/>
  <c r="E45" i="19"/>
  <c r="E46" i="19" s="1"/>
  <c r="E47" i="19" s="1"/>
  <c r="E44" i="19"/>
  <c r="E40" i="19"/>
  <c r="E41" i="19" s="1"/>
  <c r="E42" i="19" s="1"/>
  <c r="E39" i="19"/>
  <c r="E35" i="19"/>
  <c r="E36" i="19" s="1"/>
  <c r="E37" i="19" s="1"/>
  <c r="E34" i="19"/>
  <c r="E32" i="19"/>
  <c r="E30" i="19"/>
  <c r="E31" i="19" s="1"/>
  <c r="E29" i="19"/>
  <c r="E25" i="19"/>
  <c r="E26" i="19" s="1"/>
  <c r="E27" i="19" s="1"/>
  <c r="E24" i="19"/>
  <c r="E22" i="19"/>
  <c r="E20" i="19"/>
  <c r="E21" i="19" s="1"/>
  <c r="E19" i="19"/>
  <c r="E17" i="19"/>
  <c r="E15" i="19"/>
  <c r="E16" i="19" s="1"/>
  <c r="E14" i="19"/>
  <c r="AK27" i="18" l="1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B27" i="18"/>
  <c r="B27" i="13"/>
  <c r="E12" i="19"/>
  <c r="B29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BB2" i="16"/>
  <c r="BC2" i="16"/>
  <c r="BD2" i="16"/>
  <c r="BE2" i="16"/>
  <c r="BF2" i="16"/>
  <c r="BG2" i="16"/>
  <c r="BH2" i="16"/>
  <c r="BI2" i="16"/>
  <c r="BJ2" i="16"/>
  <c r="BK2" i="16"/>
  <c r="BL2" i="16"/>
  <c r="BM2" i="16"/>
  <c r="BN2" i="16"/>
  <c r="BO2" i="16"/>
  <c r="BP2" i="16"/>
  <c r="BQ2" i="16"/>
  <c r="BR2" i="16"/>
  <c r="BS2" i="16"/>
  <c r="BT2" i="16"/>
  <c r="BU2" i="16"/>
  <c r="BV2" i="16"/>
  <c r="BW2" i="16"/>
  <c r="BX2" i="16"/>
  <c r="BY2" i="16"/>
  <c r="BZ2" i="16"/>
  <c r="CA2" i="16"/>
  <c r="CB2" i="16"/>
  <c r="CC2" i="16"/>
  <c r="CD2" i="16"/>
  <c r="BB3" i="16"/>
  <c r="BC3" i="16"/>
  <c r="BD3" i="16"/>
  <c r="BE3" i="16"/>
  <c r="BF3" i="16"/>
  <c r="BG3" i="16"/>
  <c r="BH3" i="16"/>
  <c r="BI3" i="16"/>
  <c r="BJ3" i="16"/>
  <c r="BK3" i="16"/>
  <c r="BL3" i="16"/>
  <c r="BM3" i="16"/>
  <c r="BN3" i="16"/>
  <c r="BO3" i="16"/>
  <c r="BP3" i="16"/>
  <c r="BQ3" i="16"/>
  <c r="BR3" i="16"/>
  <c r="BS3" i="16"/>
  <c r="BT3" i="16"/>
  <c r="BU3" i="16"/>
  <c r="BV3" i="16"/>
  <c r="BW3" i="16"/>
  <c r="BX3" i="16"/>
  <c r="BY3" i="16"/>
  <c r="BZ3" i="16"/>
  <c r="CA3" i="16"/>
  <c r="CB3" i="16"/>
  <c r="CC3" i="16"/>
  <c r="CD3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AV3" i="16"/>
  <c r="AV2" i="16"/>
  <c r="AW2" i="16"/>
  <c r="AX2" i="16"/>
  <c r="AY2" i="16"/>
  <c r="AZ2" i="16"/>
  <c r="BA2" i="16"/>
  <c r="AW3" i="16"/>
  <c r="AX3" i="16"/>
  <c r="AY3" i="16"/>
  <c r="AZ3" i="16"/>
  <c r="BA3" i="16"/>
  <c r="AV4" i="16"/>
  <c r="AW4" i="16"/>
  <c r="AX4" i="16"/>
  <c r="AY4" i="16"/>
  <c r="AZ4" i="16"/>
  <c r="BA4" i="16"/>
  <c r="AU3" i="16"/>
  <c r="AU4" i="16"/>
  <c r="AU2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30" i="16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7" i="16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J14" i="18" l="1"/>
  <c r="H14" i="18"/>
  <c r="C14" i="18"/>
  <c r="D14" i="18"/>
  <c r="L14" i="18"/>
  <c r="E14" i="18"/>
  <c r="M14" i="18"/>
  <c r="F14" i="18"/>
  <c r="N14" i="18"/>
  <c r="G14" i="18"/>
  <c r="K14" i="18"/>
  <c r="I14" i="18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AK29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B15" i="18" l="1"/>
  <c r="C28" i="18" s="1"/>
  <c r="F29" i="13"/>
  <c r="M29" i="13"/>
  <c r="G29" i="13"/>
  <c r="V29" i="13"/>
  <c r="D29" i="13"/>
  <c r="O29" i="13"/>
  <c r="K29" i="13"/>
  <c r="W29" i="13"/>
  <c r="J29" i="13"/>
  <c r="C29" i="13"/>
  <c r="I29" i="13"/>
  <c r="AE29" i="13"/>
  <c r="AD29" i="13"/>
  <c r="N29" i="13"/>
  <c r="AC29" i="13"/>
  <c r="U29" i="13"/>
  <c r="E29" i="13"/>
  <c r="AJ29" i="13"/>
  <c r="AB29" i="13"/>
  <c r="T29" i="13"/>
  <c r="L29" i="13"/>
  <c r="AI29" i="13"/>
  <c r="AA29" i="13"/>
  <c r="S29" i="13"/>
  <c r="AH29" i="13"/>
  <c r="Z29" i="13"/>
  <c r="R29" i="13"/>
  <c r="AG29" i="13"/>
  <c r="Y29" i="13"/>
  <c r="Q29" i="13"/>
  <c r="AF29" i="13"/>
  <c r="X29" i="13"/>
  <c r="P29" i="13"/>
  <c r="H29" i="13"/>
  <c r="Q14" i="13"/>
  <c r="M14" i="13"/>
  <c r="I14" i="13"/>
  <c r="E14" i="13"/>
  <c r="N14" i="13"/>
  <c r="J14" i="13"/>
  <c r="F14" i="13"/>
  <c r="D28" i="18" l="1"/>
  <c r="C29" i="18"/>
  <c r="E28" i="18" l="1"/>
  <c r="D29" i="18"/>
  <c r="A1" i="10"/>
  <c r="F28" i="18" l="1"/>
  <c r="E29" i="18"/>
  <c r="B1" i="6" a="1"/>
  <c r="B1" i="6" s="1"/>
  <c r="G28" i="18" l="1"/>
  <c r="F29" i="18"/>
  <c r="AG2" i="6"/>
  <c r="AC2" i="6"/>
  <c r="U2" i="6"/>
  <c r="M2" i="6"/>
  <c r="E2" i="6"/>
  <c r="AC1" i="6"/>
  <c r="U1" i="6"/>
  <c r="M1" i="6"/>
  <c r="E1" i="6"/>
  <c r="AF2" i="6"/>
  <c r="X2" i="6"/>
  <c r="P2" i="6"/>
  <c r="H2" i="6"/>
  <c r="AF1" i="6"/>
  <c r="L1" i="6"/>
  <c r="D1" i="6"/>
  <c r="AE2" i="6"/>
  <c r="AA2" i="6"/>
  <c r="W2" i="6"/>
  <c r="O2" i="6"/>
  <c r="K2" i="6"/>
  <c r="G2" i="6"/>
  <c r="C2" i="6"/>
  <c r="AE1" i="6"/>
  <c r="AA1" i="6"/>
  <c r="W1" i="6"/>
  <c r="S1" i="6"/>
  <c r="O1" i="6"/>
  <c r="K1" i="6"/>
  <c r="G1" i="6"/>
  <c r="C1" i="6"/>
  <c r="Y2" i="6"/>
  <c r="Q2" i="6"/>
  <c r="I2" i="6"/>
  <c r="AG1" i="6"/>
  <c r="Y1" i="6"/>
  <c r="Q1" i="6"/>
  <c r="I1" i="6"/>
  <c r="AB2" i="6"/>
  <c r="T2" i="6"/>
  <c r="L2" i="6"/>
  <c r="D2" i="6"/>
  <c r="AB1" i="6"/>
  <c r="X1" i="6"/>
  <c r="T1" i="6"/>
  <c r="P1" i="6"/>
  <c r="H1" i="6"/>
  <c r="S2" i="6"/>
  <c r="AD2" i="6"/>
  <c r="Z2" i="6"/>
  <c r="V2" i="6"/>
  <c r="R2" i="6"/>
  <c r="N2" i="6"/>
  <c r="J2" i="6"/>
  <c r="F2" i="6"/>
  <c r="B2" i="6"/>
  <c r="AD1" i="6"/>
  <c r="Z1" i="6"/>
  <c r="V1" i="6"/>
  <c r="R1" i="6"/>
  <c r="N1" i="6"/>
  <c r="J1" i="6"/>
  <c r="F1" i="6"/>
  <c r="H28" i="18" l="1"/>
  <c r="G29" i="18"/>
  <c r="I28" i="18" l="1"/>
  <c r="H29" i="18"/>
  <c r="J28" i="18" l="1"/>
  <c r="I29" i="18"/>
  <c r="K28" i="18" l="1"/>
  <c r="J29" i="18"/>
  <c r="L28" i="18" l="1"/>
  <c r="K29" i="18"/>
  <c r="M28" i="18" l="1"/>
  <c r="L29" i="18"/>
  <c r="N28" i="18" l="1"/>
  <c r="M29" i="18"/>
  <c r="O28" i="18" l="1"/>
  <c r="N29" i="18"/>
  <c r="P28" i="18" l="1"/>
  <c r="O29" i="18"/>
  <c r="Q28" i="18" l="1"/>
  <c r="P29" i="18"/>
  <c r="R28" i="18" l="1"/>
  <c r="Q29" i="18"/>
  <c r="S28" i="18" l="1"/>
  <c r="R29" i="18"/>
  <c r="T28" i="18" l="1"/>
  <c r="S29" i="18"/>
  <c r="U28" i="18" l="1"/>
  <c r="T29" i="18"/>
  <c r="V28" i="18" l="1"/>
  <c r="U29" i="18"/>
  <c r="W28" i="18" l="1"/>
  <c r="V29" i="18"/>
  <c r="X28" i="18" l="1"/>
  <c r="W29" i="18"/>
  <c r="Y28" i="18" l="1"/>
  <c r="X29" i="18"/>
  <c r="Z28" i="18" l="1"/>
  <c r="Y29" i="18"/>
  <c r="AA28" i="18" l="1"/>
  <c r="Z29" i="18"/>
  <c r="AB28" i="18" l="1"/>
  <c r="AA29" i="18"/>
  <c r="AC28" i="18" l="1"/>
  <c r="AB29" i="18"/>
  <c r="AD28" i="18" l="1"/>
  <c r="AC29" i="18"/>
  <c r="AE28" i="18" l="1"/>
  <c r="AD29" i="18"/>
  <c r="AF28" i="18" l="1"/>
  <c r="AE29" i="18"/>
  <c r="AG28" i="18" l="1"/>
  <c r="AF29" i="18"/>
  <c r="AH28" i="18" l="1"/>
  <c r="AG29" i="18"/>
  <c r="AI28" i="18" l="1"/>
  <c r="AH29" i="18"/>
  <c r="AJ28" i="18" l="1"/>
  <c r="AI29" i="18"/>
  <c r="AK28" i="18" l="1"/>
  <c r="AK29" i="18" s="1"/>
  <c r="AJ29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<sst xmlns="http://schemas.openxmlformats.org/spreadsheetml/2006/main" count="943" uniqueCount="328">
  <si>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</si>
  <si>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</si>
  <si>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</si>
  <si>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</si>
  <si>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</si>
  <si>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</si>
  <si>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</si>
  <si>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</si>
  <si>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</si>
  <si>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</si>
  <si>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</si>
  <si>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</si>
  <si>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</si>
  <si>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</si>
  <si>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</si>
  <si>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</si>
  <si>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</si>
  <si>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</si>
  <si>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</si>
  <si>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</si>
  <si>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</si>
  <si>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</si>
  <si>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</si>
  <si>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</si>
  <si>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</si>
  <si>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</si>
  <si>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</si>
  <si>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</si>
  <si>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</si>
  <si>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</si>
  <si>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</si>
  <si>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</si>
  <si>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</si>
  <si>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</si>
  <si>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</si>
  <si>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</si>
  <si>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</si>
  <si>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</si>
  <si>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</si>
  <si>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</si>
  <si>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</si>
  <si>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</si>
  <si>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</si>
  <si>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</si>
  <si>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</si>
  <si>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</si>
  <si>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</si>
  <si>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</si>
  <si>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</si>
  <si>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</si>
  <si>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</si>
  <si>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</si>
  <si>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</si>
  <si>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</si>
  <si>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</si>
  <si>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</si>
  <si>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</si>
  <si>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</si>
  <si>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</si>
  <si>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</si>
  <si>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</si>
  <si>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</si>
  <si>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</si>
  <si>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</si>
  <si>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</si>
  <si>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</si>
  <si>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</si>
  <si>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</si>
  <si>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</si>
  <si>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</si>
  <si>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</si>
  <si>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</si>
  <si>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</si>
  <si>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</si>
  <si>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</si>
  <si>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</si>
  <si>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</si>
  <si>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</si>
  <si>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</si>
  <si>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</si>
  <si>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</si>
  <si>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</si>
  <si>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</si>
  <si>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</si>
  <si>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</si>
  <si>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</si>
  <si>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</si>
  <si>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</si>
  <si>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</si>
  <si>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</si>
  <si>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</si>
  <si>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</si>
  <si>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</si>
  <si>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</si>
  <si>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</si>
  <si>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</si>
  <si>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</si>
  <si>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</si>
  <si>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</si>
  <si>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</si>
  <si>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</si>
  <si>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</si>
  <si>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</si>
  <si>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</si>
  <si>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</si>
  <si>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</si>
  <si>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</si>
  <si>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</si>
  <si>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</si>
  <si>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</si>
  <si>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</si>
  <si>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</si>
  <si>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</si>
  <si>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</si>
  <si>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</si>
  <si>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</si>
  <si>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</si>
  <si>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</si>
  <si>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</si>
  <si>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</si>
  <si>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</si>
  <si>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</si>
  <si>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</si>
  <si>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</si>
  <si>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</si>
  <si>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</si>
  <si>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from date</t>
  </si>
  <si>
    <t>to date</t>
  </si>
  <si>
    <t>is:</t>
  </si>
  <si>
    <t>Population</t>
  </si>
  <si>
    <t>Unit: people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</si>
  <si>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</si>
  <si>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</si>
  <si>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</si>
  <si>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</si>
  <si>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</si>
  <si>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</si>
  <si>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</si>
  <si>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</si>
  <si>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</si>
  <si>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</si>
  <si>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</si>
  <si>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</si>
  <si>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</si>
  <si>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</si>
  <si>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</si>
  <si>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</si>
  <si>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</si>
  <si>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</si>
  <si>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</si>
  <si>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</si>
  <si>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</si>
  <si>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</si>
  <si>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</si>
  <si>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</si>
  <si>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</si>
  <si>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</si>
  <si>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</si>
  <si>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</si>
  <si>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</si>
  <si>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</si>
  <si>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</si>
  <si>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</si>
  <si>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</si>
  <si>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</si>
  <si>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</si>
  <si>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</si>
  <si>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</si>
  <si>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</si>
  <si>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</si>
  <si>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</si>
  <si>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</si>
  <si>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</si>
  <si>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</si>
  <si>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</si>
  <si>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</si>
  <si>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</si>
  <si>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</si>
  <si>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</si>
  <si>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</si>
  <si>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</si>
  <si>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</si>
  <si>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</si>
  <si>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</si>
  <si>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</si>
  <si>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</si>
  <si>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</si>
  <si>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</si>
  <si>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</si>
  <si>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</si>
  <si>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</si>
  <si>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</si>
  <si>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</si>
  <si>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</si>
  <si>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</si>
  <si>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</si>
  <si>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</si>
  <si>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</si>
  <si>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</si>
  <si>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</si>
  <si>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</si>
  <si>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</si>
  <si>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</si>
  <si>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</si>
  <si>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</si>
  <si>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</si>
  <si>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</si>
  <si>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</si>
  <si>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</si>
  <si>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</si>
  <si>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</si>
  <si>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</si>
  <si>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</si>
  <si>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</si>
  <si>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</si>
  <si>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</si>
  <si>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</si>
  <si>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</si>
  <si>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</si>
  <si>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</si>
  <si>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</si>
  <si>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</si>
  <si>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</si>
  <si>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</si>
  <si>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</si>
  <si>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</si>
  <si>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</si>
  <si>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</si>
  <si>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</si>
  <si>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</si>
  <si>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</si>
  <si>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</si>
  <si>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</si>
  <si>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</si>
  <si>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</si>
  <si>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</si>
  <si>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</si>
  <si>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</si>
  <si>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</si>
  <si>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</si>
  <si>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</si>
  <si>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</si>
  <si>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</si>
  <si>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</si>
  <si>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</si>
  <si>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</si>
  <si>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</si>
  <si>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</si>
  <si>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</si>
  <si>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</si>
  <si>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</si>
  <si>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</si>
  <si>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</si>
  <si>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</si>
  <si>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</si>
  <si>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</si>
  <si>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</si>
  <si>
    <t>Dataset: Input-Output Tables (IOTs) 2018 ed.</t>
  </si>
  <si>
    <t>AUT: Austria</t>
  </si>
  <si>
    <t>BEL: Belgium</t>
  </si>
  <si>
    <t>CZE: Czechia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</si>
  <si>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</si>
  <si>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</si>
  <si>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</si>
  <si>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</si>
  <si>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</si>
  <si>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</si>
  <si>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</si>
  <si>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IRL: Ireland</t>
  </si>
  <si>
    <t>ITA: Italy</t>
  </si>
  <si>
    <t>LVA: Latvia</t>
  </si>
  <si>
    <t>LTU: Lithuania</t>
  </si>
  <si>
    <t>LUX: Luxembourg</t>
  </si>
  <si>
    <t>NLD: Netherlands</t>
  </si>
  <si>
    <t>POL: Poland</t>
  </si>
  <si>
    <t>PRT: Portugal</t>
  </si>
  <si>
    <t>SVK: Slovak Republic</t>
  </si>
  <si>
    <t>SVN: Slovenia</t>
  </si>
  <si>
    <t>ESP: Spain</t>
  </si>
  <si>
    <t>SWE: Sweden</t>
  </si>
  <si>
    <t>BGR: Bulgaria</t>
  </si>
  <si>
    <t>CYP: Cyprus</t>
  </si>
  <si>
    <t>HRV: Croatia</t>
  </si>
  <si>
    <t>MLT: Malta</t>
  </si>
  <si>
    <t>ROU: Romania</t>
  </si>
  <si>
    <t>Data extracted on 28 Mar 2024 17:42 UTC (GMT) from OECD.Stat</t>
  </si>
  <si>
    <t>Sector</t>
  </si>
  <si>
    <t>European Union - 27 countries Population projections</t>
  </si>
  <si>
    <t xml:space="preserve">2014-2021: </t>
  </si>
  <si>
    <t>Population change - Demographic balance and crude rates at national level</t>
  </si>
  <si>
    <t>https://ec.europa.eu/eurostat/databrowser/view/DEMO_GIND/default/table?lang=en</t>
  </si>
  <si>
    <t>2022-2060</t>
  </si>
  <si>
    <t>https://ec.europa.eu/eurostat/databrowser/view/proj_23np/default/table?lang=en</t>
  </si>
  <si>
    <t>Population on 1st January by age, sex and type of projection</t>
  </si>
  <si>
    <t>European Union - 27 countries (from 2020) hourly wages (euro WHAT YEAR)</t>
  </si>
  <si>
    <t>Data extracted on 28/03/2024 19:58:49 from [ESTAT]</t>
  </si>
  <si>
    <t xml:space="preserve">Dataset: </t>
  </si>
  <si>
    <t>Median hourly earnings, all employees (excluding apprentices) by sex [earn_ses_pub2s$defaultview]</t>
  </si>
  <si>
    <t xml:space="preserve">Last updated: </t>
  </si>
  <si>
    <t>04/08/2021 23:00</t>
  </si>
  <si>
    <t>Time frequency</t>
  </si>
  <si>
    <t>Annual</t>
  </si>
  <si>
    <t>Size classes in number of employees</t>
  </si>
  <si>
    <t>10 employees or more</t>
  </si>
  <si>
    <t>Sex</t>
  </si>
  <si>
    <t>Total</t>
  </si>
  <si>
    <t>Unit of measure</t>
  </si>
  <si>
    <t>Euro</t>
  </si>
  <si>
    <t>https://ec.europa.eu/eurostat/databrowser/view/earn_ses_pub2s/default/table?lang=en</t>
  </si>
  <si>
    <t>^need to convert to 2012 usd</t>
  </si>
  <si>
    <t>European Union - 27 countries (from 2020) hourly wages (nominal euros)</t>
  </si>
  <si>
    <t>year</t>
  </si>
  <si>
    <t>amount</t>
  </si>
  <si>
    <t>inflation rate</t>
  </si>
  <si>
    <t>Source: European Central Bank via https://www.in2013dollars.com/europe/inflation/2006?amount=0.88</t>
  </si>
  <si>
    <t>Euro inflation: 2006-2024</t>
  </si>
  <si>
    <t>2012 € / nominal € (from CPI)</t>
  </si>
  <si>
    <t>2012 €/hr</t>
  </si>
  <si>
    <t xml:space="preserve">nominal €/hr </t>
  </si>
  <si>
    <t>Help: https://fredhelp.stlouisfed.org</t>
  </si>
  <si>
    <t>SLEMPTOTLSPZSEUU</t>
  </si>
  <si>
    <t>Employment to Population Ratio for the European Union, Percent, Annual, Not Seasonally Adjusted</t>
  </si>
  <si>
    <t>Frequency: Annual</t>
  </si>
  <si>
    <t>Average Employment-to-Population Ratio US</t>
  </si>
  <si>
    <t>Employed Population EU</t>
  </si>
  <si>
    <t>Population US</t>
  </si>
  <si>
    <t>Population EU</t>
  </si>
  <si>
    <t>Total EE Compensation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</si>
</sst>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4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004494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4"/>
      <color rgb="FF000000"/>
      <name val="Segoe UI"/>
      <family val="2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5" fillId="0" borderId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7" fillId="13" borderId="9" applyNumberFormat="0" applyAlignment="0" applyProtection="0"/>
    <xf numFmtId="0" fontId="28" fillId="14" borderId="10" applyNumberFormat="0" applyAlignment="0" applyProtection="0"/>
    <xf numFmtId="0" fontId="29" fillId="14" borderId="9" applyNumberFormat="0" applyAlignment="0" applyProtection="0"/>
    <xf numFmtId="0" fontId="30" fillId="0" borderId="11" applyNumberFormat="0" applyFill="0" applyAlignment="0" applyProtection="0"/>
    <xf numFmtId="0" fontId="31" fillId="15" borderId="12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16" borderId="13" applyNumberFormat="0" applyFont="0" applyAlignment="0" applyProtection="0"/>
  </cellStyleXfs>
  <cellXfs count="75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6" fillId="0" borderId="1" xfId="3" applyFont="1" applyBorder="1"/>
    <xf numFmtId="0" fontId="5" fillId="0" borderId="0" xfId="3"/>
    <xf numFmtId="0" fontId="7" fillId="0" borderId="1" xfId="3" applyFont="1" applyBorder="1" applyAlignment="1">
      <alignment horizontal="left" wrapText="1"/>
    </xf>
    <xf numFmtId="0" fontId="10" fillId="6" borderId="1" xfId="3" applyFont="1" applyFill="1" applyBorder="1" applyAlignment="1">
      <alignment horizontal="center" vertical="top" wrapText="1"/>
    </xf>
    <xf numFmtId="0" fontId="11" fillId="7" borderId="1" xfId="3" applyFont="1" applyFill="1" applyBorder="1" applyAlignment="1">
      <alignment wrapText="1"/>
    </xf>
    <xf numFmtId="0" fontId="12" fillId="8" borderId="1" xfId="3" applyFont="1" applyFill="1" applyBorder="1" applyAlignment="1">
      <alignment horizontal="center"/>
    </xf>
    <xf numFmtId="0" fontId="13" fillId="7" borderId="1" xfId="3" applyFont="1" applyFill="1" applyBorder="1" applyAlignment="1">
      <alignment vertical="top" wrapText="1"/>
    </xf>
    <xf numFmtId="167" fontId="6" fillId="0" borderId="1" xfId="3" applyNumberFormat="1" applyFont="1" applyBorder="1" applyAlignment="1">
      <alignment horizontal="right"/>
    </xf>
    <xf numFmtId="167" fontId="6" fillId="9" borderId="1" xfId="3" applyNumberFormat="1" applyFont="1" applyFill="1" applyBorder="1" applyAlignment="1">
      <alignment horizontal="right"/>
    </xf>
    <xf numFmtId="0" fontId="14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5" fillId="0" borderId="0" xfId="4"/>
    <xf numFmtId="168" fontId="16" fillId="0" borderId="0" xfId="4" applyNumberFormat="1" applyFont="1" applyAlignment="1">
      <alignment horizontal="right"/>
    </xf>
    <xf numFmtId="0" fontId="17" fillId="0" borderId="0" xfId="4" applyFont="1" applyAlignment="1">
      <alignment horizontal="left"/>
    </xf>
    <xf numFmtId="0" fontId="17" fillId="0" borderId="5" xfId="4" applyFont="1" applyBorder="1" applyAlignment="1">
      <alignment horizontal="right" wrapText="1"/>
    </xf>
    <xf numFmtId="0" fontId="17" fillId="0" borderId="5" xfId="4" applyFont="1" applyBorder="1" applyAlignment="1">
      <alignment horizontal="left" wrapText="1"/>
    </xf>
    <xf numFmtId="0" fontId="17" fillId="0" borderId="0" xfId="4" applyFont="1" applyAlignment="1">
      <alignment horizontal="left" vertical="top" wrapText="1"/>
    </xf>
    <xf numFmtId="169" fontId="16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9" fillId="0" borderId="0" xfId="0" applyFont="1"/>
    <xf numFmtId="10" fontId="3" fillId="0" borderId="0" xfId="1" applyNumberFormat="1" applyFont="1" applyFill="1"/>
    <xf numFmtId="11" fontId="0" fillId="4" borderId="0" xfId="0" applyNumberFormat="1" applyFill="1"/>
    <xf numFmtId="0" fontId="8" fillId="5" borderId="2" xfId="3" applyFont="1" applyFill="1" applyBorder="1" applyAlignment="1">
      <alignment horizontal="right" vertical="top"/>
    </xf>
    <xf numFmtId="0" fontId="7" fillId="0" borderId="1" xfId="3" applyFont="1" applyBorder="1" applyAlignment="1">
      <alignment horizontal="left"/>
    </xf>
    <xf numFmtId="0" fontId="8" fillId="5" borderId="4" xfId="3" applyFont="1" applyFill="1" applyBorder="1" applyAlignment="1">
      <alignment horizontal="right" vertical="top"/>
    </xf>
    <xf numFmtId="0" fontId="9" fillId="5" borderId="3" xfId="3" applyFont="1" applyFill="1" applyBorder="1" applyAlignment="1">
      <alignment vertical="top"/>
    </xf>
    <xf numFmtId="0" fontId="9" fillId="5" borderId="4" xfId="3" applyFont="1" applyFill="1" applyBorder="1" applyAlignment="1">
      <alignment vertical="top"/>
    </xf>
    <xf numFmtId="0" fontId="9" fillId="5" borderId="2" xfId="3" applyFont="1" applyFill="1" applyBorder="1" applyAlignment="1">
      <alignment vertical="top"/>
    </xf>
    <xf numFmtId="0" fontId="8" fillId="5" borderId="3" xfId="3" applyFont="1" applyFill="1" applyBorder="1" applyAlignment="1">
      <alignment horizontal="right" vertical="top"/>
    </xf>
    <xf numFmtId="0" fontId="8" fillId="6" borderId="3" xfId="3" applyFont="1" applyFill="1" applyBorder="1" applyAlignment="1">
      <alignment horizontal="right" vertical="center"/>
    </xf>
    <xf numFmtId="2" fontId="0" fillId="0" borderId="0" xfId="0" applyNumberFormat="1"/>
    <xf numFmtId="0" fontId="14" fillId="7" borderId="1" xfId="3" applyFont="1" applyFill="1" applyBorder="1" applyAlignment="1">
      <alignment vertical="top"/>
    </xf>
    <xf numFmtId="0" fontId="8" fillId="6" borderId="4" xfId="3" applyFont="1" applyFill="1" applyBorder="1" applyAlignment="1">
      <alignment horizontal="right" vertical="center"/>
    </xf>
    <xf numFmtId="169" fontId="15" fillId="0" borderId="0" xfId="4" applyNumberFormat="1"/>
    <xf numFmtId="0" fontId="13" fillId="7" borderId="17" xfId="3" applyFont="1" applyFill="1" applyBorder="1" applyAlignment="1">
      <alignment vertical="top"/>
    </xf>
    <xf numFmtId="0" fontId="8" fillId="6" borderId="2" xfId="3" applyFont="1" applyFill="1" applyBorder="1" applyAlignment="1">
      <alignment horizontal="right" vertical="center"/>
    </xf>
    <xf numFmtId="0" fontId="36" fillId="0" borderId="0" xfId="0" applyFont="1"/>
    <xf numFmtId="0" fontId="13" fillId="7" borderId="1" xfId="3" applyFont="1" applyFill="1" applyBorder="1" applyAlignment="1">
      <alignment vertical="top"/>
    </xf>
    <xf numFmtId="0" fontId="10" fillId="5" borderId="3" xfId="3" applyFont="1" applyFill="1" applyBorder="1" applyAlignment="1">
      <alignment vertical="top"/>
    </xf>
    <xf numFmtId="0" fontId="13" fillId="7" borderId="15" xfId="3" applyFont="1" applyFill="1" applyBorder="1" applyAlignment="1">
      <alignment vertical="top"/>
    </xf>
    <xf numFmtId="0" fontId="10" fillId="5" borderId="4" xfId="3" applyFont="1" applyFill="1" applyBorder="1" applyAlignment="1">
      <alignment vertical="top"/>
    </xf>
    <xf numFmtId="0" fontId="38" fillId="0" borderId="0" xfId="0" applyFont="1" applyAlignment="1">
      <alignment horizontal="left" vertical="center"/>
    </xf>
    <xf numFmtId="0" fontId="11" fillId="7" borderId="1" xfId="3" applyFont="1" applyFill="1" applyBorder="1"/>
    <xf numFmtId="0" fontId="10" fillId="5" borderId="2" xfId="3" applyFont="1" applyFill="1" applyBorder="1" applyAlignment="1">
      <alignment vertical="top"/>
    </xf>
    <xf numFmtId="0" fontId="37" fillId="0" borderId="0" xfId="0" applyFont="1" applyAlignment="1">
      <alignment horizontal="left" vertical="center"/>
    </xf>
    <xf numFmtId="0" fontId="13" fillId="7" borderId="16" xfId="3" applyFont="1" applyFill="1" applyBorder="1" applyAlignment="1">
      <alignment vertical="top"/>
    </xf>
    <xf numFmtId="0" fontId="10" fillId="6" borderId="1" xfId="3" applyFont="1" applyFill="1" applyBorder="1" applyAlignment="1">
      <alignment horizontal="center" vertical="top"/>
    </xf>
    <xf numFmtId="0" fontId="39" fillId="0" borderId="0" xfId="0" applyFont="1"/>
    <xf numFmtId="1" fontId="0" fillId="0" borderId="0" xfId="0" applyNumberFormat="1"/>
    <xf numFmtId="0" fontId="8" fillId="5" borderId="2" xfId="3" applyFont="1" applyFill="1" applyBorder="1" applyAlignment="1">
      <alignment horizontal="right" vertical="top" wrapText="1"/>
    </xf>
    <xf numFmtId="0" fontId="8" fillId="5" borderId="3" xfId="3" applyFont="1" applyFill="1" applyBorder="1" applyAlignment="1">
      <alignment horizontal="right" vertical="top" wrapText="1"/>
    </xf>
    <xf numFmtId="0" fontId="10" fillId="5" borderId="2" xfId="3" applyFont="1" applyFill="1" applyBorder="1" applyAlignment="1">
      <alignment vertical="top" wrapText="1"/>
    </xf>
    <xf numFmtId="0" fontId="10" fillId="5" borderId="4" xfId="3" applyFont="1" applyFill="1" applyBorder="1" applyAlignment="1">
      <alignment vertical="top" wrapText="1"/>
    </xf>
    <xf numFmtId="0" fontId="10" fillId="5" borderId="3" xfId="3" applyFont="1" applyFill="1" applyBorder="1" applyAlignment="1">
      <alignment vertical="top" wrapText="1"/>
    </xf>
    <xf numFmtId="0" fontId="8" fillId="6" borderId="2" xfId="3" applyFont="1" applyFill="1" applyBorder="1" applyAlignment="1">
      <alignment horizontal="right" vertical="center" wrapText="1"/>
    </xf>
    <xf numFmtId="0" fontId="8" fillId="6" borderId="3" xfId="3" applyFont="1" applyFill="1" applyBorder="1" applyAlignment="1">
      <alignment horizontal="right" vertical="center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18" fillId="0" borderId="0" xfId="4" applyFont="1" applyAlignment="1">
      <alignment horizontal="left"/>
    </xf>
    <xf numFmtId="0" fontId="15" fillId="0" borderId="0" xfId="4"/>
    <xf numFmtId="0" fontId="16" fillId="0" borderId="0" xfId="4" applyFont="1" applyAlignment="1">
      <alignment horizontal="left" vertical="top" wrapText="1"/>
    </xf>
    <xf numFmtId="0" fontId="16" fillId="0" borderId="0" xfId="4" applyFont="1" applyAlignment="1">
      <alignment horizontal="left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3" xr:uid="{60584C86-1C12-49F9-A2AE-BB99BAC4A6EC}"/>
    <cellStyle name="Normal 3" xfId="4" xr:uid="{B4C9DD1A-39F2-4630-9872-DFCC541C84AB}"/>
    <cellStyle name="Note 2" xfId="45" xr:uid="{277036C0-FC05-4768-88AB-C67F93AB51E1}"/>
    <cellStyle name="Output" xfId="14" builtinId="21" customBuiltin="1"/>
    <cellStyle name="Percent" xfId="1" builtinId="5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 US'!$A$12:$A$881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 US'!$B$12:$B$881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 EU'!$A$12:$A$43</c:f>
              <c:numCache>
                <c:formatCode>yyyy\-mm\-dd</c:formatCode>
                <c:ptCount val="32"/>
                <c:pt idx="0">
                  <c:v>33239</c:v>
                </c:pt>
                <c:pt idx="1">
                  <c:v>33604</c:v>
                </c:pt>
                <c:pt idx="2">
                  <c:v>33970</c:v>
                </c:pt>
                <c:pt idx="3">
                  <c:v>34335</c:v>
                </c:pt>
                <c:pt idx="4">
                  <c:v>34700</c:v>
                </c:pt>
                <c:pt idx="5">
                  <c:v>35065</c:v>
                </c:pt>
                <c:pt idx="6">
                  <c:v>35431</c:v>
                </c:pt>
                <c:pt idx="7">
                  <c:v>35796</c:v>
                </c:pt>
                <c:pt idx="8">
                  <c:v>36161</c:v>
                </c:pt>
                <c:pt idx="9">
                  <c:v>36526</c:v>
                </c:pt>
                <c:pt idx="10">
                  <c:v>36892</c:v>
                </c:pt>
                <c:pt idx="11">
                  <c:v>37257</c:v>
                </c:pt>
                <c:pt idx="12">
                  <c:v>37622</c:v>
                </c:pt>
                <c:pt idx="13">
                  <c:v>37987</c:v>
                </c:pt>
                <c:pt idx="14">
                  <c:v>38353</c:v>
                </c:pt>
                <c:pt idx="15">
                  <c:v>38718</c:v>
                </c:pt>
                <c:pt idx="16">
                  <c:v>39083</c:v>
                </c:pt>
                <c:pt idx="17">
                  <c:v>39448</c:v>
                </c:pt>
                <c:pt idx="18">
                  <c:v>39814</c:v>
                </c:pt>
                <c:pt idx="19">
                  <c:v>40179</c:v>
                </c:pt>
                <c:pt idx="20">
                  <c:v>40544</c:v>
                </c:pt>
                <c:pt idx="21">
                  <c:v>40909</c:v>
                </c:pt>
                <c:pt idx="22">
                  <c:v>41275</c:v>
                </c:pt>
                <c:pt idx="23">
                  <c:v>41640</c:v>
                </c:pt>
                <c:pt idx="24">
                  <c:v>42005</c:v>
                </c:pt>
                <c:pt idx="25">
                  <c:v>42370</c:v>
                </c:pt>
                <c:pt idx="26">
                  <c:v>42736</c:v>
                </c:pt>
                <c:pt idx="27">
                  <c:v>43101</c:v>
                </c:pt>
                <c:pt idx="28">
                  <c:v>43466</c:v>
                </c:pt>
                <c:pt idx="29">
                  <c:v>43831</c:v>
                </c:pt>
                <c:pt idx="30">
                  <c:v>44197</c:v>
                </c:pt>
                <c:pt idx="31">
                  <c:v>44562</c:v>
                </c:pt>
              </c:numCache>
            </c:numRef>
          </c:xVal>
          <c:yVal>
            <c:numRef>
              <c:f>'Emp Pop Ratio EU'!$B$12:$B$43</c:f>
              <c:numCache>
                <c:formatCode>0.0</c:formatCode>
                <c:ptCount val="32"/>
                <c:pt idx="0">
                  <c:v>52.047458481467899</c:v>
                </c:pt>
                <c:pt idx="1">
                  <c:v>51.254427609359801</c:v>
                </c:pt>
                <c:pt idx="2">
                  <c:v>50.054342923236099</c:v>
                </c:pt>
                <c:pt idx="3">
                  <c:v>49.505163221993399</c:v>
                </c:pt>
                <c:pt idx="4">
                  <c:v>49.479320327105199</c:v>
                </c:pt>
                <c:pt idx="5">
                  <c:v>49.3338263160189</c:v>
                </c:pt>
                <c:pt idx="6">
                  <c:v>49.434969604038997</c:v>
                </c:pt>
                <c:pt idx="7">
                  <c:v>49.760422686298099</c:v>
                </c:pt>
                <c:pt idx="8">
                  <c:v>50.090972818218397</c:v>
                </c:pt>
                <c:pt idx="9">
                  <c:v>50.3368321354926</c:v>
                </c:pt>
                <c:pt idx="10">
                  <c:v>50.5588040378898</c:v>
                </c:pt>
                <c:pt idx="11">
                  <c:v>50.2560734459963</c:v>
                </c:pt>
                <c:pt idx="12">
                  <c:v>50.3354562329272</c:v>
                </c:pt>
                <c:pt idx="13">
                  <c:v>50.202446723783503</c:v>
                </c:pt>
                <c:pt idx="14">
                  <c:v>50.588953726880902</c:v>
                </c:pt>
                <c:pt idx="15">
                  <c:v>51.3387292324093</c:v>
                </c:pt>
                <c:pt idx="16">
                  <c:v>52.161242028772797</c:v>
                </c:pt>
                <c:pt idx="17">
                  <c:v>52.527058068459297</c:v>
                </c:pt>
                <c:pt idx="18">
                  <c:v>51.418490024547602</c:v>
                </c:pt>
                <c:pt idx="19">
                  <c:v>51.037482790617702</c:v>
                </c:pt>
                <c:pt idx="20">
                  <c:v>50.997522911343403</c:v>
                </c:pt>
                <c:pt idx="21">
                  <c:v>50.678980419212799</c:v>
                </c:pt>
                <c:pt idx="22">
                  <c:v>50.427412396483398</c:v>
                </c:pt>
                <c:pt idx="23">
                  <c:v>50.730976777538103</c:v>
                </c:pt>
                <c:pt idx="24">
                  <c:v>51.1242368082643</c:v>
                </c:pt>
                <c:pt idx="25">
                  <c:v>51.817655245100603</c:v>
                </c:pt>
                <c:pt idx="26">
                  <c:v>52.550940576866097</c:v>
                </c:pt>
                <c:pt idx="27">
                  <c:v>53.108168394509697</c:v>
                </c:pt>
                <c:pt idx="28">
                  <c:v>53.568520150710398</c:v>
                </c:pt>
                <c:pt idx="29">
                  <c:v>52.594518822692201</c:v>
                </c:pt>
                <c:pt idx="30">
                  <c:v>52.976069106325603</c:v>
                </c:pt>
                <c:pt idx="31">
                  <c:v>54.026118143829301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1-4D94-A9BB-680F11AC8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5000"/>
          <c:min val="3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  <c:majorUnit val="1000"/>
      </c:valAx>
      <c:valAx>
        <c:axId val="617317519"/>
        <c:scaling>
          <c:orientation val="minMax"/>
          <c:max val="55"/>
          <c:min val="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9526</xdr:colOff>
      <xdr:row>26</xdr:row>
      <xdr:rowOff>161925</xdr:rowOff>
    </xdr:from>
    <xdr:to>
      <xdr:col>16</xdr:col>
      <xdr:colOff>238126</xdr:colOff>
      <xdr:row>48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B0B6DE-F18D-427D-AE8B-B026E4FBA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2" Type="http://schemas.openxmlformats.org/officeDocument/2006/relationships/hyperlink" Target="http://stats.oecd.org/OECDStat_Metadata/ShowMetadata.ashx?Dataset=IOTSI4_2018&amp;Coords=%5bVAR%5d.%5bVA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Relationship Id="rId6" Type="http://schemas.openxmlformats.org/officeDocument/2006/relationships/hyperlink" Target="https://stats-2.oecd.org/index.aspx?DatasetCode=IOTSI4_2018" TargetMode="External"/><Relationship Id="rId5" Type="http://schemas.openxmlformats.org/officeDocument/2006/relationships/hyperlink" Target="http://stats.oecd.org/OECDStat_Metadata/ShowMetadata.ashx?Dataset=IOTSI4_2018&amp;Coords=%5bCOU%5d.%5bCYP%5d&amp;ShowOnWeb=true&amp;Lang=en" TargetMode="External"/><Relationship Id="rId4" Type="http://schemas.openxmlformats.org/officeDocument/2006/relationships/hyperlink" Target="http://stats.oecd.org/OECDStat_Metadata/ShowMetadata.ashx?Dataset=IOTSI4_2018&amp;Coords=%5bCOU%5d.%5bCYP%5d&amp;ShowOnWeb=true&amp;Lang=e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48"/>
  <sheetViews>
    <sheetView workbookViewId="0">
      <selection activeCell="L13" sqref="L13"/>
    </sheetView>
  </sheetViews>
  <sheetFormatPr defaultRowHeight="15" x14ac:dyDescent="0.25"/>
  <cols>
    <col min="2" max="2" width="73.28515625" customWidth="1"/>
  </cols>
  <sheetData>
    <row r="1" spans="1:2" x14ac:dyDescent="0.25">
      <c r="A1" s="1" t="s">
        <v>256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6</v>
      </c>
    </row>
    <row r="5" spans="1:2" x14ac:dyDescent="0.25">
      <c r="B5" s="3">
        <v>2017</v>
      </c>
    </row>
    <row r="6" spans="1:2" x14ac:dyDescent="0.25">
      <c r="B6" t="s">
        <v>7</v>
      </c>
    </row>
    <row r="7" spans="1:2" x14ac:dyDescent="0.25">
      <c r="B7" s="4" t="s">
        <v>8</v>
      </c>
    </row>
    <row r="8" spans="1:2" x14ac:dyDescent="0.25">
      <c r="B8" t="s">
        <v>9</v>
      </c>
    </row>
    <row r="9" spans="1:2" x14ac:dyDescent="0.25">
      <c r="B9" s="31" t="s">
        <v>226</v>
      </c>
    </row>
    <row r="11" spans="1:2" x14ac:dyDescent="0.25">
      <c r="B11" s="2" t="s">
        <v>2</v>
      </c>
    </row>
    <row r="12" spans="1:2" x14ac:dyDescent="0.25">
      <c r="B12" t="s">
        <v>3</v>
      </c>
    </row>
    <row r="13" spans="1:2" x14ac:dyDescent="0.25">
      <c r="B13" s="3">
        <v>2020</v>
      </c>
    </row>
    <row r="14" spans="1:2" x14ac:dyDescent="0.25">
      <c r="B14" t="s">
        <v>4</v>
      </c>
    </row>
    <row r="15" spans="1:2" x14ac:dyDescent="0.25">
      <c r="B15" s="4" t="s">
        <v>5</v>
      </c>
    </row>
    <row r="17" spans="1:2" x14ac:dyDescent="0.25">
      <c r="B17" s="2" t="s">
        <v>234</v>
      </c>
    </row>
    <row r="18" spans="1:2" x14ac:dyDescent="0.25">
      <c r="B18" t="s">
        <v>235</v>
      </c>
    </row>
    <row r="19" spans="1:2" x14ac:dyDescent="0.25">
      <c r="B19" s="3">
        <v>2018</v>
      </c>
    </row>
    <row r="20" spans="1:2" x14ac:dyDescent="0.25">
      <c r="B20" t="s">
        <v>236</v>
      </c>
    </row>
    <row r="21" spans="1:2" x14ac:dyDescent="0.25">
      <c r="B21" s="4" t="s">
        <v>237</v>
      </c>
    </row>
    <row r="22" spans="1:2" x14ac:dyDescent="0.25">
      <c r="B22" t="s">
        <v>238</v>
      </c>
    </row>
    <row r="24" spans="1:2" x14ac:dyDescent="0.25">
      <c r="B24" s="2" t="s">
        <v>239</v>
      </c>
    </row>
    <row r="25" spans="1:2" x14ac:dyDescent="0.25">
      <c r="B25" t="s">
        <v>240</v>
      </c>
    </row>
    <row r="26" spans="1:2" x14ac:dyDescent="0.25">
      <c r="B26" s="3">
        <v>2020</v>
      </c>
    </row>
    <row r="27" spans="1:2" x14ac:dyDescent="0.25">
      <c r="B27" t="s">
        <v>212</v>
      </c>
    </row>
    <row r="28" spans="1:2" x14ac:dyDescent="0.25">
      <c r="B28" s="4" t="s">
        <v>241</v>
      </c>
    </row>
    <row r="29" spans="1:2" x14ac:dyDescent="0.25">
      <c r="B29" t="s">
        <v>242</v>
      </c>
    </row>
    <row r="31" spans="1:2" x14ac:dyDescent="0.25">
      <c r="A31" s="1" t="s">
        <v>131</v>
      </c>
    </row>
    <row r="33" spans="1:1" x14ac:dyDescent="0.25">
      <c r="A33" s="1" t="s">
        <v>129</v>
      </c>
    </row>
    <row r="34" spans="1:1" x14ac:dyDescent="0.25">
      <c r="A34" t="s">
        <v>243</v>
      </c>
    </row>
    <row r="36" spans="1:1" x14ac:dyDescent="0.25">
      <c r="A36" s="1" t="s">
        <v>250</v>
      </c>
    </row>
    <row r="37" spans="1:1" x14ac:dyDescent="0.25">
      <c r="A37" t="s">
        <v>244</v>
      </c>
    </row>
    <row r="38" spans="1:1" x14ac:dyDescent="0.25">
      <c r="A38" t="s">
        <v>245</v>
      </c>
    </row>
    <row r="39" spans="1:1" x14ac:dyDescent="0.25">
      <c r="A39" t="s">
        <v>246</v>
      </c>
    </row>
    <row r="40" spans="1:1" x14ac:dyDescent="0.25">
      <c r="A40" t="s">
        <v>247</v>
      </c>
    </row>
    <row r="41" spans="1:1" x14ac:dyDescent="0.25">
      <c r="A41" t="s">
        <v>248</v>
      </c>
    </row>
    <row r="42" spans="1:1" x14ac:dyDescent="0.25">
      <c r="A42" t="s">
        <v>249</v>
      </c>
    </row>
    <row r="44" spans="1:1" x14ac:dyDescent="0.25">
      <c r="A44" s="1" t="s">
        <v>251</v>
      </c>
    </row>
    <row r="45" spans="1:1" x14ac:dyDescent="0.25">
      <c r="A45" t="s">
        <v>252</v>
      </c>
    </row>
    <row r="46" spans="1:1" x14ac:dyDescent="0.25">
      <c r="A46" t="s">
        <v>253</v>
      </c>
    </row>
    <row r="47" spans="1:1" x14ac:dyDescent="0.25">
      <c r="A47" t="s">
        <v>254</v>
      </c>
    </row>
    <row r="48" spans="1:1" x14ac:dyDescent="0.25">
      <c r="A48" t="s">
        <v>255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>
      <selection activeCell="E2" sqref="E2"/>
    </sheetView>
  </sheetViews>
  <sheetFormatPr defaultRowHeight="15" x14ac:dyDescent="0.25"/>
  <cols>
    <col min="5" max="5" width="15.42578125" customWidth="1"/>
  </cols>
  <sheetData>
    <row r="1" spans="1:10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5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5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5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5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5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5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5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5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5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5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5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5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5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5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5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5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5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5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5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5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5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5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5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5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5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5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5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5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5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5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5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5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5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5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5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5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5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5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5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5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5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5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5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5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5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5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5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25A5-74E2-4BFC-AE92-9B99B85AE6B3}">
  <dimension ref="D1:M48"/>
  <sheetViews>
    <sheetView workbookViewId="0">
      <selection activeCell="H15" sqref="H15"/>
    </sheetView>
  </sheetViews>
  <sheetFormatPr defaultRowHeight="15" x14ac:dyDescent="0.25"/>
  <cols>
    <col min="5" max="5" width="12.5703125" bestFit="1" customWidth="1"/>
  </cols>
  <sheetData>
    <row r="1" spans="4:13" x14ac:dyDescent="0.25">
      <c r="D1" t="s">
        <v>138</v>
      </c>
      <c r="E1" t="s">
        <v>287</v>
      </c>
      <c r="L1" t="s">
        <v>288</v>
      </c>
      <c r="M1" s="48" t="s">
        <v>289</v>
      </c>
    </row>
    <row r="2" spans="4:13" x14ac:dyDescent="0.25">
      <c r="D2">
        <v>2014</v>
      </c>
      <c r="E2" s="60">
        <v>442883888</v>
      </c>
      <c r="M2" t="s">
        <v>290</v>
      </c>
    </row>
    <row r="3" spans="4:13" x14ac:dyDescent="0.25">
      <c r="D3">
        <v>2015</v>
      </c>
      <c r="E3" s="60">
        <v>443666812</v>
      </c>
    </row>
    <row r="4" spans="4:13" x14ac:dyDescent="0.25">
      <c r="D4">
        <v>2016</v>
      </c>
      <c r="E4" s="60">
        <v>444802830</v>
      </c>
      <c r="L4" t="s">
        <v>291</v>
      </c>
      <c r="M4" t="s">
        <v>293</v>
      </c>
    </row>
    <row r="5" spans="4:13" x14ac:dyDescent="0.25">
      <c r="D5">
        <v>2017</v>
      </c>
      <c r="E5" s="60">
        <v>445534430</v>
      </c>
      <c r="M5" t="s">
        <v>292</v>
      </c>
    </row>
    <row r="6" spans="4:13" x14ac:dyDescent="0.25">
      <c r="D6">
        <v>2018</v>
      </c>
      <c r="E6" s="60">
        <v>446208557</v>
      </c>
    </row>
    <row r="7" spans="4:13" x14ac:dyDescent="0.25">
      <c r="D7">
        <v>2019</v>
      </c>
      <c r="E7" s="60">
        <v>446559279</v>
      </c>
    </row>
    <row r="8" spans="4:13" x14ac:dyDescent="0.25">
      <c r="D8">
        <v>2020</v>
      </c>
      <c r="E8" s="60">
        <v>447485231</v>
      </c>
    </row>
    <row r="9" spans="4:13" x14ac:dyDescent="0.25">
      <c r="D9">
        <v>2021</v>
      </c>
      <c r="E9" s="60">
        <v>447000548</v>
      </c>
    </row>
    <row r="10" spans="4:13" x14ac:dyDescent="0.25">
      <c r="D10">
        <v>2022</v>
      </c>
      <c r="E10" s="60">
        <v>446735291</v>
      </c>
    </row>
    <row r="11" spans="4:13" x14ac:dyDescent="0.25">
      <c r="D11">
        <v>2023</v>
      </c>
      <c r="E11" s="60">
        <v>451385792</v>
      </c>
    </row>
    <row r="12" spans="4:13" x14ac:dyDescent="0.25">
      <c r="D12">
        <v>2024</v>
      </c>
      <c r="E12" s="60">
        <f>AVERAGE(E11,E13)</f>
        <v>452276916</v>
      </c>
    </row>
    <row r="13" spans="4:13" x14ac:dyDescent="0.25">
      <c r="D13">
        <v>2025</v>
      </c>
      <c r="E13" s="60">
        <v>453168040</v>
      </c>
    </row>
    <row r="14" spans="4:13" x14ac:dyDescent="0.25">
      <c r="D14">
        <v>2026</v>
      </c>
      <c r="E14" s="60">
        <f>(($E$18-$E$13)/5)+E13</f>
        <v>453074452.19999999</v>
      </c>
    </row>
    <row r="15" spans="4:13" x14ac:dyDescent="0.25">
      <c r="D15">
        <v>2027</v>
      </c>
      <c r="E15" s="60">
        <f t="shared" ref="E15:E16" si="0">(($E$18-$E$13)/5)+E14</f>
        <v>452980864.39999998</v>
      </c>
      <c r="G15" s="42"/>
    </row>
    <row r="16" spans="4:13" x14ac:dyDescent="0.25">
      <c r="D16">
        <v>2028</v>
      </c>
      <c r="E16" s="60">
        <f t="shared" si="0"/>
        <v>452887276.59999996</v>
      </c>
      <c r="G16" s="42"/>
    </row>
    <row r="17" spans="4:7" x14ac:dyDescent="0.25">
      <c r="D17">
        <v>2029</v>
      </c>
      <c r="E17" s="60">
        <f>(($E$18-$E$13)/5)+E16</f>
        <v>452793688.79999995</v>
      </c>
      <c r="G17" s="42"/>
    </row>
    <row r="18" spans="4:7" x14ac:dyDescent="0.25">
      <c r="D18">
        <v>2030</v>
      </c>
      <c r="E18" s="60">
        <v>452700101</v>
      </c>
      <c r="G18" s="42"/>
    </row>
    <row r="19" spans="4:7" x14ac:dyDescent="0.25">
      <c r="D19">
        <v>2031</v>
      </c>
      <c r="E19" s="60">
        <f>(($E$23-$E$18)/5)+E18</f>
        <v>452558349.80000001</v>
      </c>
    </row>
    <row r="20" spans="4:7" x14ac:dyDescent="0.25">
      <c r="D20">
        <v>2032</v>
      </c>
      <c r="E20" s="60">
        <f t="shared" ref="E20:E21" si="1">(($E$23-$E$18)/5)+E19</f>
        <v>452416598.60000002</v>
      </c>
    </row>
    <row r="21" spans="4:7" x14ac:dyDescent="0.25">
      <c r="D21">
        <v>2033</v>
      </c>
      <c r="E21" s="60">
        <f t="shared" si="1"/>
        <v>452274847.40000004</v>
      </c>
    </row>
    <row r="22" spans="4:7" x14ac:dyDescent="0.25">
      <c r="D22">
        <v>2034</v>
      </c>
      <c r="E22" s="60">
        <f>(($E$23-$E$18)/5)+E21</f>
        <v>452133096.20000005</v>
      </c>
    </row>
    <row r="23" spans="4:7" x14ac:dyDescent="0.25">
      <c r="D23">
        <v>2035</v>
      </c>
      <c r="E23" s="60">
        <v>451991345</v>
      </c>
    </row>
    <row r="24" spans="4:7" x14ac:dyDescent="0.25">
      <c r="D24">
        <v>2036</v>
      </c>
      <c r="E24" s="60">
        <f>(($E$28-$E$23)/5)+E23</f>
        <v>451911513.60000002</v>
      </c>
    </row>
    <row r="25" spans="4:7" x14ac:dyDescent="0.25">
      <c r="D25">
        <v>2037</v>
      </c>
      <c r="E25" s="60">
        <f t="shared" ref="E25:E27" si="2">(($E$28-$E$23)/5)+E24</f>
        <v>451831682.20000005</v>
      </c>
    </row>
    <row r="26" spans="4:7" x14ac:dyDescent="0.25">
      <c r="D26">
        <v>2038</v>
      </c>
      <c r="E26" s="60">
        <f t="shared" si="2"/>
        <v>451751850.80000007</v>
      </c>
    </row>
    <row r="27" spans="4:7" x14ac:dyDescent="0.25">
      <c r="D27">
        <v>2039</v>
      </c>
      <c r="E27" s="60">
        <f t="shared" si="2"/>
        <v>451672019.4000001</v>
      </c>
    </row>
    <row r="28" spans="4:7" x14ac:dyDescent="0.25">
      <c r="D28">
        <v>2040</v>
      </c>
      <c r="E28" s="60">
        <v>451592188</v>
      </c>
    </row>
    <row r="29" spans="4:7" x14ac:dyDescent="0.25">
      <c r="D29">
        <v>2041</v>
      </c>
      <c r="E29" s="60">
        <f>(($E$33-$E$28)/5)+E28</f>
        <v>451338206</v>
      </c>
    </row>
    <row r="30" spans="4:7" x14ac:dyDescent="0.25">
      <c r="D30">
        <v>2042</v>
      </c>
      <c r="E30" s="60">
        <f t="shared" ref="E30:E31" si="3">(($E$33-$E$28)/5)+E29</f>
        <v>451084224</v>
      </c>
    </row>
    <row r="31" spans="4:7" x14ac:dyDescent="0.25">
      <c r="D31">
        <v>2043</v>
      </c>
      <c r="E31" s="60">
        <f t="shared" si="3"/>
        <v>450830242</v>
      </c>
    </row>
    <row r="32" spans="4:7" x14ac:dyDescent="0.25">
      <c r="D32">
        <v>2044</v>
      </c>
      <c r="E32" s="60">
        <f>(($E$33-$E$28)/5)+E31</f>
        <v>450576260</v>
      </c>
    </row>
    <row r="33" spans="4:5" x14ac:dyDescent="0.25">
      <c r="D33">
        <v>2045</v>
      </c>
      <c r="E33" s="60">
        <v>450322278</v>
      </c>
    </row>
    <row r="34" spans="4:5" x14ac:dyDescent="0.25">
      <c r="D34">
        <v>2046</v>
      </c>
      <c r="E34" s="60">
        <f>(($E$38-$E$33)/5)+E33</f>
        <v>449833303.80000001</v>
      </c>
    </row>
    <row r="35" spans="4:5" x14ac:dyDescent="0.25">
      <c r="D35">
        <v>2047</v>
      </c>
      <c r="E35" s="60">
        <f t="shared" ref="E35:E37" si="4">(($E$38-$E$33)/5)+E34</f>
        <v>449344329.60000002</v>
      </c>
    </row>
    <row r="36" spans="4:5" x14ac:dyDescent="0.25">
      <c r="D36">
        <v>2048</v>
      </c>
      <c r="E36" s="60">
        <f t="shared" si="4"/>
        <v>448855355.40000004</v>
      </c>
    </row>
    <row r="37" spans="4:5" x14ac:dyDescent="0.25">
      <c r="D37">
        <v>2049</v>
      </c>
      <c r="E37" s="60">
        <f t="shared" si="4"/>
        <v>448366381.20000005</v>
      </c>
    </row>
    <row r="38" spans="4:5" x14ac:dyDescent="0.25">
      <c r="D38">
        <v>2050</v>
      </c>
      <c r="E38" s="60">
        <v>447877407</v>
      </c>
    </row>
    <row r="39" spans="4:5" x14ac:dyDescent="0.25">
      <c r="D39">
        <v>2051</v>
      </c>
      <c r="E39" s="60">
        <f>(($E$43-$E$38)/5)+E38</f>
        <v>447164380.19999999</v>
      </c>
    </row>
    <row r="40" spans="4:5" x14ac:dyDescent="0.25">
      <c r="D40">
        <v>2052</v>
      </c>
      <c r="E40" s="60">
        <f t="shared" ref="E40:E42" si="5">(($E$43-$E$38)/5)+E39</f>
        <v>446451353.39999998</v>
      </c>
    </row>
    <row r="41" spans="4:5" x14ac:dyDescent="0.25">
      <c r="D41">
        <v>2053</v>
      </c>
      <c r="E41" s="60">
        <f t="shared" si="5"/>
        <v>445738326.59999996</v>
      </c>
    </row>
    <row r="42" spans="4:5" x14ac:dyDescent="0.25">
      <c r="D42">
        <v>2054</v>
      </c>
      <c r="E42" s="60">
        <f t="shared" si="5"/>
        <v>445025299.79999995</v>
      </c>
    </row>
    <row r="43" spans="4:5" x14ac:dyDescent="0.25">
      <c r="D43">
        <v>2055</v>
      </c>
      <c r="E43" s="60">
        <v>444312273</v>
      </c>
    </row>
    <row r="44" spans="4:5" x14ac:dyDescent="0.25">
      <c r="D44">
        <v>2056</v>
      </c>
      <c r="E44" s="60">
        <f>(($E$48-$E$43)/5)+E43</f>
        <v>443460640.39999998</v>
      </c>
    </row>
    <row r="45" spans="4:5" x14ac:dyDescent="0.25">
      <c r="D45">
        <v>2057</v>
      </c>
      <c r="E45" s="60">
        <f t="shared" ref="E45:E47" si="6">(($E$48-$E$43)/5)+E44</f>
        <v>442609007.79999995</v>
      </c>
    </row>
    <row r="46" spans="4:5" x14ac:dyDescent="0.25">
      <c r="D46">
        <v>2058</v>
      </c>
      <c r="E46" s="60">
        <f t="shared" si="6"/>
        <v>441757375.19999993</v>
      </c>
    </row>
    <row r="47" spans="4:5" x14ac:dyDescent="0.25">
      <c r="D47">
        <v>2059</v>
      </c>
      <c r="E47" s="60">
        <f t="shared" si="6"/>
        <v>440905742.5999999</v>
      </c>
    </row>
    <row r="48" spans="4:5" x14ac:dyDescent="0.25">
      <c r="D48">
        <v>2060</v>
      </c>
      <c r="E48" s="60">
        <v>440054110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>
      <selection activeCell="E878" sqref="E878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116</v>
      </c>
    </row>
    <row r="2" spans="1:2" x14ac:dyDescent="0.25">
      <c r="A2" t="s">
        <v>117</v>
      </c>
    </row>
    <row r="3" spans="1:2" x14ac:dyDescent="0.25">
      <c r="A3" t="s">
        <v>118</v>
      </c>
    </row>
    <row r="4" spans="1:2" x14ac:dyDescent="0.25">
      <c r="A4" t="s">
        <v>119</v>
      </c>
    </row>
    <row r="5" spans="1:2" x14ac:dyDescent="0.25">
      <c r="A5" t="s">
        <v>120</v>
      </c>
    </row>
    <row r="6" spans="1:2" x14ac:dyDescent="0.25">
      <c r="A6" t="s">
        <v>121</v>
      </c>
    </row>
    <row r="8" spans="1:2" x14ac:dyDescent="0.25">
      <c r="A8" t="s">
        <v>122</v>
      </c>
      <c r="B8" t="s">
        <v>123</v>
      </c>
    </row>
    <row r="10" spans="1:2" x14ac:dyDescent="0.25">
      <c r="A10" t="s">
        <v>124</v>
      </c>
    </row>
    <row r="11" spans="1:2" x14ac:dyDescent="0.25">
      <c r="A11" t="s">
        <v>125</v>
      </c>
      <c r="B11" t="s">
        <v>122</v>
      </c>
    </row>
    <row r="12" spans="1:2" x14ac:dyDescent="0.25">
      <c r="A12" s="5">
        <v>17533</v>
      </c>
      <c r="B12" s="6">
        <v>56.6</v>
      </c>
    </row>
    <row r="13" spans="1:2" x14ac:dyDescent="0.25">
      <c r="A13" s="5">
        <v>17564</v>
      </c>
      <c r="B13" s="6">
        <v>56.7</v>
      </c>
    </row>
    <row r="14" spans="1:2" x14ac:dyDescent="0.25">
      <c r="A14" s="5">
        <v>17593</v>
      </c>
      <c r="B14" s="6">
        <v>56.1</v>
      </c>
    </row>
    <row r="15" spans="1:2" x14ac:dyDescent="0.25">
      <c r="A15" s="5">
        <v>17624</v>
      </c>
      <c r="B15" s="6">
        <v>56.7</v>
      </c>
    </row>
    <row r="16" spans="1:2" x14ac:dyDescent="0.25">
      <c r="A16" s="5">
        <v>17654</v>
      </c>
      <c r="B16" s="6">
        <v>56.2</v>
      </c>
    </row>
    <row r="17" spans="1:2" x14ac:dyDescent="0.25">
      <c r="A17" s="5">
        <v>17685</v>
      </c>
      <c r="B17" s="6">
        <v>57</v>
      </c>
    </row>
    <row r="18" spans="1:2" x14ac:dyDescent="0.25">
      <c r="A18" s="5">
        <v>17715</v>
      </c>
      <c r="B18" s="6">
        <v>57.1</v>
      </c>
    </row>
    <row r="19" spans="1:2" x14ac:dyDescent="0.25">
      <c r="A19" s="5">
        <v>17746</v>
      </c>
      <c r="B19" s="6">
        <v>56.6</v>
      </c>
    </row>
    <row r="20" spans="1:2" x14ac:dyDescent="0.25">
      <c r="A20" s="5">
        <v>17777</v>
      </c>
      <c r="B20" s="6">
        <v>56.6</v>
      </c>
    </row>
    <row r="21" spans="1:2" x14ac:dyDescent="0.25">
      <c r="A21" s="5">
        <v>17807</v>
      </c>
      <c r="B21" s="6">
        <v>56.5</v>
      </c>
    </row>
    <row r="22" spans="1:2" x14ac:dyDescent="0.25">
      <c r="A22" s="5">
        <v>17838</v>
      </c>
      <c r="B22" s="6">
        <v>56.5</v>
      </c>
    </row>
    <row r="23" spans="1:2" x14ac:dyDescent="0.25">
      <c r="A23" s="5">
        <v>17868</v>
      </c>
      <c r="B23" s="6">
        <v>56.8</v>
      </c>
    </row>
    <row r="24" spans="1:2" x14ac:dyDescent="0.25">
      <c r="A24" s="5">
        <v>17899</v>
      </c>
      <c r="B24" s="6">
        <v>56.2</v>
      </c>
    </row>
    <row r="25" spans="1:2" x14ac:dyDescent="0.25">
      <c r="A25" s="5">
        <v>17930</v>
      </c>
      <c r="B25" s="6">
        <v>56.2</v>
      </c>
    </row>
    <row r="26" spans="1:2" x14ac:dyDescent="0.25">
      <c r="A26" s="5">
        <v>17958</v>
      </c>
      <c r="B26" s="6">
        <v>56</v>
      </c>
    </row>
    <row r="27" spans="1:2" x14ac:dyDescent="0.25">
      <c r="A27" s="5">
        <v>17989</v>
      </c>
      <c r="B27" s="6">
        <v>55.7</v>
      </c>
    </row>
    <row r="28" spans="1:2" x14ac:dyDescent="0.25">
      <c r="A28" s="5">
        <v>18019</v>
      </c>
      <c r="B28" s="6">
        <v>55.4</v>
      </c>
    </row>
    <row r="29" spans="1:2" x14ac:dyDescent="0.25">
      <c r="A29" s="5">
        <v>18050</v>
      </c>
      <c r="B29" s="6">
        <v>55</v>
      </c>
    </row>
    <row r="30" spans="1:2" x14ac:dyDescent="0.25">
      <c r="A30" s="5">
        <v>18080</v>
      </c>
      <c r="B30" s="6">
        <v>55</v>
      </c>
    </row>
    <row r="31" spans="1:2" x14ac:dyDescent="0.25">
      <c r="A31" s="5">
        <v>18111</v>
      </c>
      <c r="B31" s="6">
        <v>55.1</v>
      </c>
    </row>
    <row r="32" spans="1:2" x14ac:dyDescent="0.25">
      <c r="A32" s="5">
        <v>18142</v>
      </c>
      <c r="B32" s="6">
        <v>55.3</v>
      </c>
    </row>
    <row r="33" spans="1:2" x14ac:dyDescent="0.25">
      <c r="A33" s="5">
        <v>18172</v>
      </c>
      <c r="B33" s="6">
        <v>54.9</v>
      </c>
    </row>
    <row r="34" spans="1:2" x14ac:dyDescent="0.25">
      <c r="A34" s="5">
        <v>18203</v>
      </c>
      <c r="B34" s="6">
        <v>55.6</v>
      </c>
    </row>
    <row r="35" spans="1:2" x14ac:dyDescent="0.25">
      <c r="A35" s="5">
        <v>18233</v>
      </c>
      <c r="B35" s="6">
        <v>55.3</v>
      </c>
    </row>
    <row r="36" spans="1:2" x14ac:dyDescent="0.25">
      <c r="A36" s="5">
        <v>18264</v>
      </c>
      <c r="B36" s="6">
        <v>55.1</v>
      </c>
    </row>
    <row r="37" spans="1:2" x14ac:dyDescent="0.25">
      <c r="A37" s="5">
        <v>18295</v>
      </c>
      <c r="B37" s="6">
        <v>55.1</v>
      </c>
    </row>
    <row r="38" spans="1:2" x14ac:dyDescent="0.25">
      <c r="A38" s="5">
        <v>18323</v>
      </c>
      <c r="B38" s="6">
        <v>55.1</v>
      </c>
    </row>
    <row r="39" spans="1:2" x14ac:dyDescent="0.25">
      <c r="A39" s="5">
        <v>18354</v>
      </c>
      <c r="B39" s="6">
        <v>55.8</v>
      </c>
    </row>
    <row r="40" spans="1:2" x14ac:dyDescent="0.25">
      <c r="A40" s="5">
        <v>18384</v>
      </c>
      <c r="B40" s="6">
        <v>55.8</v>
      </c>
    </row>
    <row r="41" spans="1:2" x14ac:dyDescent="0.25">
      <c r="A41" s="5">
        <v>18415</v>
      </c>
      <c r="B41" s="6">
        <v>56.2</v>
      </c>
    </row>
    <row r="42" spans="1:2" x14ac:dyDescent="0.25">
      <c r="A42" s="5">
        <v>18445</v>
      </c>
      <c r="B42" s="6">
        <v>56.1</v>
      </c>
    </row>
    <row r="43" spans="1:2" x14ac:dyDescent="0.25">
      <c r="A43" s="5">
        <v>18476</v>
      </c>
      <c r="B43" s="6">
        <v>56.8</v>
      </c>
    </row>
    <row r="44" spans="1:2" x14ac:dyDescent="0.25">
      <c r="A44" s="5">
        <v>18507</v>
      </c>
      <c r="B44" s="6">
        <v>56.6</v>
      </c>
    </row>
    <row r="45" spans="1:2" x14ac:dyDescent="0.25">
      <c r="A45" s="5">
        <v>18537</v>
      </c>
      <c r="B45" s="6">
        <v>56.9</v>
      </c>
    </row>
    <row r="46" spans="1:2" x14ac:dyDescent="0.25">
      <c r="A46" s="5">
        <v>18568</v>
      </c>
      <c r="B46" s="6">
        <v>56.9</v>
      </c>
    </row>
    <row r="47" spans="1:2" x14ac:dyDescent="0.25">
      <c r="A47" s="5">
        <v>18598</v>
      </c>
      <c r="B47" s="6">
        <v>56.7</v>
      </c>
    </row>
    <row r="48" spans="1:2" x14ac:dyDescent="0.25">
      <c r="A48" s="5">
        <v>18629</v>
      </c>
      <c r="B48" s="6">
        <v>56.9</v>
      </c>
    </row>
    <row r="49" spans="1:2" x14ac:dyDescent="0.25">
      <c r="A49" s="5">
        <v>18660</v>
      </c>
      <c r="B49" s="6">
        <v>57</v>
      </c>
    </row>
    <row r="50" spans="1:2" x14ac:dyDescent="0.25">
      <c r="A50" s="5">
        <v>18688</v>
      </c>
      <c r="B50" s="6">
        <v>57.7</v>
      </c>
    </row>
    <row r="51" spans="1:2" x14ac:dyDescent="0.25">
      <c r="A51" s="5">
        <v>18719</v>
      </c>
      <c r="B51" s="6">
        <v>57.3</v>
      </c>
    </row>
    <row r="52" spans="1:2" x14ac:dyDescent="0.25">
      <c r="A52" s="5">
        <v>18749</v>
      </c>
      <c r="B52" s="6">
        <v>57.6</v>
      </c>
    </row>
    <row r="53" spans="1:2" x14ac:dyDescent="0.25">
      <c r="A53" s="5">
        <v>18780</v>
      </c>
      <c r="B53" s="6">
        <v>57.1</v>
      </c>
    </row>
    <row r="54" spans="1:2" x14ac:dyDescent="0.25">
      <c r="A54" s="5">
        <v>18810</v>
      </c>
      <c r="B54" s="6">
        <v>57.6</v>
      </c>
    </row>
    <row r="55" spans="1:2" x14ac:dyDescent="0.25">
      <c r="A55" s="5">
        <v>18841</v>
      </c>
      <c r="B55" s="6">
        <v>57.4</v>
      </c>
    </row>
    <row r="56" spans="1:2" x14ac:dyDescent="0.25">
      <c r="A56" s="5">
        <v>18872</v>
      </c>
      <c r="B56" s="6">
        <v>57.1</v>
      </c>
    </row>
    <row r="57" spans="1:2" x14ac:dyDescent="0.25">
      <c r="A57" s="5">
        <v>18902</v>
      </c>
      <c r="B57" s="6">
        <v>57.3</v>
      </c>
    </row>
    <row r="58" spans="1:2" x14ac:dyDescent="0.25">
      <c r="A58" s="5">
        <v>18933</v>
      </c>
      <c r="B58" s="6">
        <v>57.1</v>
      </c>
    </row>
    <row r="59" spans="1:2" x14ac:dyDescent="0.25">
      <c r="A59" s="5">
        <v>18963</v>
      </c>
      <c r="B59" s="6">
        <v>57.7</v>
      </c>
    </row>
    <row r="60" spans="1:2" x14ac:dyDescent="0.25">
      <c r="A60" s="5">
        <v>18994</v>
      </c>
      <c r="B60" s="6">
        <v>57.7</v>
      </c>
    </row>
    <row r="61" spans="1:2" x14ac:dyDescent="0.25">
      <c r="A61" s="5">
        <v>19025</v>
      </c>
      <c r="B61" s="6">
        <v>57.7</v>
      </c>
    </row>
    <row r="62" spans="1:2" x14ac:dyDescent="0.25">
      <c r="A62" s="5">
        <v>19054</v>
      </c>
      <c r="B62" s="6">
        <v>57.1</v>
      </c>
    </row>
    <row r="63" spans="1:2" x14ac:dyDescent="0.25">
      <c r="A63" s="5">
        <v>19085</v>
      </c>
      <c r="B63" s="6">
        <v>57.1</v>
      </c>
    </row>
    <row r="64" spans="1:2" x14ac:dyDescent="0.25">
      <c r="A64" s="5">
        <v>19115</v>
      </c>
      <c r="B64" s="6">
        <v>57.3</v>
      </c>
    </row>
    <row r="65" spans="1:2" x14ac:dyDescent="0.25">
      <c r="A65" s="5">
        <v>19146</v>
      </c>
      <c r="B65" s="6">
        <v>57.3</v>
      </c>
    </row>
    <row r="66" spans="1:2" x14ac:dyDescent="0.25">
      <c r="A66" s="5">
        <v>19176</v>
      </c>
      <c r="B66" s="6">
        <v>57</v>
      </c>
    </row>
    <row r="67" spans="1:2" x14ac:dyDescent="0.25">
      <c r="A67" s="5">
        <v>19207</v>
      </c>
      <c r="B67" s="6">
        <v>56.8</v>
      </c>
    </row>
    <row r="68" spans="1:2" x14ac:dyDescent="0.25">
      <c r="A68" s="5">
        <v>19238</v>
      </c>
      <c r="B68" s="6">
        <v>57.4</v>
      </c>
    </row>
    <row r="69" spans="1:2" x14ac:dyDescent="0.25">
      <c r="A69" s="5">
        <v>19268</v>
      </c>
      <c r="B69" s="6">
        <v>56.9</v>
      </c>
    </row>
    <row r="70" spans="1:2" x14ac:dyDescent="0.25">
      <c r="A70" s="5">
        <v>19299</v>
      </c>
      <c r="B70" s="6">
        <v>57.5</v>
      </c>
    </row>
    <row r="71" spans="1:2" x14ac:dyDescent="0.25">
      <c r="A71" s="5">
        <v>19329</v>
      </c>
      <c r="B71" s="6">
        <v>57.6</v>
      </c>
    </row>
    <row r="72" spans="1:2" x14ac:dyDescent="0.25">
      <c r="A72" s="5">
        <v>19360</v>
      </c>
      <c r="B72" s="6">
        <v>57.8</v>
      </c>
    </row>
    <row r="73" spans="1:2" x14ac:dyDescent="0.25">
      <c r="A73" s="5">
        <v>19391</v>
      </c>
      <c r="B73" s="6">
        <v>58</v>
      </c>
    </row>
    <row r="74" spans="1:2" x14ac:dyDescent="0.25">
      <c r="A74" s="5">
        <v>19419</v>
      </c>
      <c r="B74" s="6">
        <v>58.1</v>
      </c>
    </row>
    <row r="75" spans="1:2" x14ac:dyDescent="0.25">
      <c r="A75" s="5">
        <v>19450</v>
      </c>
      <c r="B75" s="6">
        <v>57.5</v>
      </c>
    </row>
    <row r="76" spans="1:2" x14ac:dyDescent="0.25">
      <c r="A76" s="5">
        <v>19480</v>
      </c>
      <c r="B76" s="6">
        <v>57.1</v>
      </c>
    </row>
    <row r="77" spans="1:2" x14ac:dyDescent="0.25">
      <c r="A77" s="5">
        <v>19511</v>
      </c>
      <c r="B77" s="6">
        <v>57.4</v>
      </c>
    </row>
    <row r="78" spans="1:2" x14ac:dyDescent="0.25">
      <c r="A78" s="5">
        <v>19541</v>
      </c>
      <c r="B78" s="6">
        <v>57.4</v>
      </c>
    </row>
    <row r="79" spans="1:2" x14ac:dyDescent="0.25">
      <c r="A79" s="5">
        <v>19572</v>
      </c>
      <c r="B79" s="6">
        <v>57.1</v>
      </c>
    </row>
    <row r="80" spans="1:2" x14ac:dyDescent="0.25">
      <c r="A80" s="5">
        <v>19603</v>
      </c>
      <c r="B80" s="6">
        <v>56.8</v>
      </c>
    </row>
    <row r="81" spans="1:2" x14ac:dyDescent="0.25">
      <c r="A81" s="5">
        <v>19633</v>
      </c>
      <c r="B81" s="6">
        <v>56.7</v>
      </c>
    </row>
    <row r="82" spans="1:2" x14ac:dyDescent="0.25">
      <c r="A82" s="5">
        <v>19664</v>
      </c>
      <c r="B82" s="6">
        <v>56.5</v>
      </c>
    </row>
    <row r="83" spans="1:2" x14ac:dyDescent="0.25">
      <c r="A83" s="5">
        <v>19694</v>
      </c>
      <c r="B83" s="6">
        <v>55.7</v>
      </c>
    </row>
    <row r="84" spans="1:2" x14ac:dyDescent="0.25">
      <c r="A84" s="5">
        <v>19725</v>
      </c>
      <c r="B84" s="6">
        <v>55.7</v>
      </c>
    </row>
    <row r="85" spans="1:2" x14ac:dyDescent="0.25">
      <c r="A85" s="5">
        <v>19756</v>
      </c>
      <c r="B85" s="6">
        <v>56.2</v>
      </c>
    </row>
    <row r="86" spans="1:2" x14ac:dyDescent="0.25">
      <c r="A86" s="5">
        <v>19784</v>
      </c>
      <c r="B86" s="6">
        <v>55.7</v>
      </c>
    </row>
    <row r="87" spans="1:2" x14ac:dyDescent="0.25">
      <c r="A87" s="5">
        <v>19815</v>
      </c>
      <c r="B87" s="6">
        <v>55.7</v>
      </c>
    </row>
    <row r="88" spans="1:2" x14ac:dyDescent="0.25">
      <c r="A88" s="5">
        <v>19845</v>
      </c>
      <c r="B88" s="6">
        <v>55.4</v>
      </c>
    </row>
    <row r="89" spans="1:2" x14ac:dyDescent="0.25">
      <c r="A89" s="5">
        <v>19876</v>
      </c>
      <c r="B89" s="6">
        <v>55.2</v>
      </c>
    </row>
    <row r="90" spans="1:2" x14ac:dyDescent="0.25">
      <c r="A90" s="5">
        <v>19906</v>
      </c>
      <c r="B90" s="6">
        <v>55</v>
      </c>
    </row>
    <row r="91" spans="1:2" x14ac:dyDescent="0.25">
      <c r="A91" s="5">
        <v>19937</v>
      </c>
      <c r="B91" s="6">
        <v>55.2</v>
      </c>
    </row>
    <row r="92" spans="1:2" x14ac:dyDescent="0.25">
      <c r="A92" s="5">
        <v>19968</v>
      </c>
      <c r="B92" s="6">
        <v>55.5</v>
      </c>
    </row>
    <row r="93" spans="1:2" x14ac:dyDescent="0.25">
      <c r="A93" s="5">
        <v>19998</v>
      </c>
      <c r="B93" s="6">
        <v>55.5</v>
      </c>
    </row>
    <row r="94" spans="1:2" x14ac:dyDescent="0.25">
      <c r="A94" s="5">
        <v>20029</v>
      </c>
      <c r="B94" s="6">
        <v>55.5</v>
      </c>
    </row>
    <row r="95" spans="1:2" x14ac:dyDescent="0.25">
      <c r="A95" s="5">
        <v>20059</v>
      </c>
      <c r="B95" s="6">
        <v>55.2</v>
      </c>
    </row>
    <row r="96" spans="1:2" x14ac:dyDescent="0.25">
      <c r="A96" s="5">
        <v>20090</v>
      </c>
      <c r="B96" s="6">
        <v>55.7</v>
      </c>
    </row>
    <row r="97" spans="1:2" x14ac:dyDescent="0.25">
      <c r="A97" s="5">
        <v>20121</v>
      </c>
      <c r="B97" s="6">
        <v>55.7</v>
      </c>
    </row>
    <row r="98" spans="1:2" x14ac:dyDescent="0.25">
      <c r="A98" s="5">
        <v>20149</v>
      </c>
      <c r="B98" s="6">
        <v>55.8</v>
      </c>
    </row>
    <row r="99" spans="1:2" x14ac:dyDescent="0.25">
      <c r="A99" s="5">
        <v>20180</v>
      </c>
      <c r="B99" s="6">
        <v>56.2</v>
      </c>
    </row>
    <row r="100" spans="1:2" x14ac:dyDescent="0.25">
      <c r="A100" s="5">
        <v>20210</v>
      </c>
      <c r="B100" s="6">
        <v>56.3</v>
      </c>
    </row>
    <row r="101" spans="1:2" x14ac:dyDescent="0.25">
      <c r="A101" s="5">
        <v>20241</v>
      </c>
      <c r="B101" s="6">
        <v>56.3</v>
      </c>
    </row>
    <row r="102" spans="1:2" x14ac:dyDescent="0.25">
      <c r="A102" s="5">
        <v>20271</v>
      </c>
      <c r="B102" s="6">
        <v>56.9</v>
      </c>
    </row>
    <row r="103" spans="1:2" x14ac:dyDescent="0.25">
      <c r="A103" s="5">
        <v>20302</v>
      </c>
      <c r="B103" s="6">
        <v>57.1</v>
      </c>
    </row>
    <row r="104" spans="1:2" x14ac:dyDescent="0.25">
      <c r="A104" s="5">
        <v>20333</v>
      </c>
      <c r="B104" s="6">
        <v>57.2</v>
      </c>
    </row>
    <row r="105" spans="1:2" x14ac:dyDescent="0.25">
      <c r="A105" s="5">
        <v>20363</v>
      </c>
      <c r="B105" s="6">
        <v>57.2</v>
      </c>
    </row>
    <row r="106" spans="1:2" x14ac:dyDescent="0.25">
      <c r="A106" s="5">
        <v>20394</v>
      </c>
      <c r="B106" s="6">
        <v>57.4</v>
      </c>
    </row>
    <row r="107" spans="1:2" x14ac:dyDescent="0.25">
      <c r="A107" s="5">
        <v>20424</v>
      </c>
      <c r="B107" s="6">
        <v>57.7</v>
      </c>
    </row>
    <row r="108" spans="1:2" x14ac:dyDescent="0.25">
      <c r="A108" s="5">
        <v>20455</v>
      </c>
      <c r="B108" s="6">
        <v>57.8</v>
      </c>
    </row>
    <row r="109" spans="1:2" x14ac:dyDescent="0.25">
      <c r="A109" s="5">
        <v>20486</v>
      </c>
      <c r="B109" s="6">
        <v>57.5</v>
      </c>
    </row>
    <row r="110" spans="1:2" x14ac:dyDescent="0.25">
      <c r="A110" s="5">
        <v>20515</v>
      </c>
      <c r="B110" s="6">
        <v>57.3</v>
      </c>
    </row>
    <row r="111" spans="1:2" x14ac:dyDescent="0.25">
      <c r="A111" s="5">
        <v>20546</v>
      </c>
      <c r="B111" s="6">
        <v>57.5</v>
      </c>
    </row>
    <row r="112" spans="1:2" x14ac:dyDescent="0.25">
      <c r="A112" s="5">
        <v>20576</v>
      </c>
      <c r="B112" s="6">
        <v>57.6</v>
      </c>
    </row>
    <row r="113" spans="1:2" x14ac:dyDescent="0.25">
      <c r="A113" s="5">
        <v>20607</v>
      </c>
      <c r="B113" s="6">
        <v>57.5</v>
      </c>
    </row>
    <row r="114" spans="1:2" x14ac:dyDescent="0.25">
      <c r="A114" s="5">
        <v>20637</v>
      </c>
      <c r="B114" s="6">
        <v>57.5</v>
      </c>
    </row>
    <row r="115" spans="1:2" x14ac:dyDescent="0.25">
      <c r="A115" s="5">
        <v>20668</v>
      </c>
      <c r="B115" s="6">
        <v>57.6</v>
      </c>
    </row>
    <row r="116" spans="1:2" x14ac:dyDescent="0.25">
      <c r="A116" s="5">
        <v>20699</v>
      </c>
      <c r="B116" s="6">
        <v>57.6</v>
      </c>
    </row>
    <row r="117" spans="1:2" x14ac:dyDescent="0.25">
      <c r="A117" s="5">
        <v>20729</v>
      </c>
      <c r="B117" s="6">
        <v>57.5</v>
      </c>
    </row>
    <row r="118" spans="1:2" x14ac:dyDescent="0.25">
      <c r="A118" s="5">
        <v>20760</v>
      </c>
      <c r="B118" s="6">
        <v>57.3</v>
      </c>
    </row>
    <row r="119" spans="1:2" x14ac:dyDescent="0.25">
      <c r="A119" s="5">
        <v>20790</v>
      </c>
      <c r="B119" s="6">
        <v>57.3</v>
      </c>
    </row>
    <row r="120" spans="1:2" x14ac:dyDescent="0.25">
      <c r="A120" s="5">
        <v>20821</v>
      </c>
      <c r="B120" s="6">
        <v>57</v>
      </c>
    </row>
    <row r="121" spans="1:2" x14ac:dyDescent="0.25">
      <c r="A121" s="5">
        <v>20852</v>
      </c>
      <c r="B121" s="6">
        <v>57.5</v>
      </c>
    </row>
    <row r="122" spans="1:2" x14ac:dyDescent="0.25">
      <c r="A122" s="5">
        <v>20880</v>
      </c>
      <c r="B122" s="6">
        <v>57.6</v>
      </c>
    </row>
    <row r="123" spans="1:2" x14ac:dyDescent="0.25">
      <c r="A123" s="5">
        <v>20911</v>
      </c>
      <c r="B123" s="6">
        <v>57.2</v>
      </c>
    </row>
    <row r="124" spans="1:2" x14ac:dyDescent="0.25">
      <c r="A124" s="5">
        <v>20941</v>
      </c>
      <c r="B124" s="6">
        <v>57.1</v>
      </c>
    </row>
    <row r="125" spans="1:2" x14ac:dyDescent="0.25">
      <c r="A125" s="5">
        <v>20972</v>
      </c>
      <c r="B125" s="6">
        <v>57.2</v>
      </c>
    </row>
    <row r="126" spans="1:2" x14ac:dyDescent="0.25">
      <c r="A126" s="5">
        <v>21002</v>
      </c>
      <c r="B126" s="6">
        <v>57.5</v>
      </c>
    </row>
    <row r="127" spans="1:2" x14ac:dyDescent="0.25">
      <c r="A127" s="5">
        <v>21033</v>
      </c>
      <c r="B127" s="6">
        <v>56.9</v>
      </c>
    </row>
    <row r="128" spans="1:2" x14ac:dyDescent="0.25">
      <c r="A128" s="5">
        <v>21064</v>
      </c>
      <c r="B128" s="6">
        <v>57</v>
      </c>
    </row>
    <row r="129" spans="1:2" x14ac:dyDescent="0.25">
      <c r="A129" s="5">
        <v>21094</v>
      </c>
      <c r="B129" s="6">
        <v>56.8</v>
      </c>
    </row>
    <row r="130" spans="1:2" x14ac:dyDescent="0.25">
      <c r="A130" s="5">
        <v>21125</v>
      </c>
      <c r="B130" s="6">
        <v>56.4</v>
      </c>
    </row>
    <row r="131" spans="1:2" x14ac:dyDescent="0.25">
      <c r="A131" s="5">
        <v>21155</v>
      </c>
      <c r="B131" s="6">
        <v>56.6</v>
      </c>
    </row>
    <row r="132" spans="1:2" x14ac:dyDescent="0.25">
      <c r="A132" s="5">
        <v>21186</v>
      </c>
      <c r="B132" s="6">
        <v>55.9</v>
      </c>
    </row>
    <row r="133" spans="1:2" x14ac:dyDescent="0.25">
      <c r="A133" s="5">
        <v>21217</v>
      </c>
      <c r="B133" s="6">
        <v>55.5</v>
      </c>
    </row>
    <row r="134" spans="1:2" x14ac:dyDescent="0.25">
      <c r="A134" s="5">
        <v>21245</v>
      </c>
      <c r="B134" s="6">
        <v>55.3</v>
      </c>
    </row>
    <row r="135" spans="1:2" x14ac:dyDescent="0.25">
      <c r="A135" s="5">
        <v>21276</v>
      </c>
      <c r="B135" s="6">
        <v>55.2</v>
      </c>
    </row>
    <row r="136" spans="1:2" x14ac:dyDescent="0.25">
      <c r="A136" s="5">
        <v>21306</v>
      </c>
      <c r="B136" s="6">
        <v>55.4</v>
      </c>
    </row>
    <row r="137" spans="1:2" x14ac:dyDescent="0.25">
      <c r="A137" s="5">
        <v>21337</v>
      </c>
      <c r="B137" s="6">
        <v>55.2</v>
      </c>
    </row>
    <row r="138" spans="1:2" x14ac:dyDescent="0.25">
      <c r="A138" s="5">
        <v>21367</v>
      </c>
      <c r="B138" s="6">
        <v>55.2</v>
      </c>
    </row>
    <row r="139" spans="1:2" x14ac:dyDescent="0.25">
      <c r="A139" s="5">
        <v>21398</v>
      </c>
      <c r="B139" s="6">
        <v>55.4</v>
      </c>
    </row>
    <row r="140" spans="1:2" x14ac:dyDescent="0.25">
      <c r="A140" s="5">
        <v>21429</v>
      </c>
      <c r="B140" s="6">
        <v>55.4</v>
      </c>
    </row>
    <row r="141" spans="1:2" x14ac:dyDescent="0.25">
      <c r="A141" s="5">
        <v>21459</v>
      </c>
      <c r="B141" s="6">
        <v>55.6</v>
      </c>
    </row>
    <row r="142" spans="1:2" x14ac:dyDescent="0.25">
      <c r="A142" s="5">
        <v>21490</v>
      </c>
      <c r="B142" s="6">
        <v>55.5</v>
      </c>
    </row>
    <row r="143" spans="1:2" x14ac:dyDescent="0.25">
      <c r="A143" s="5">
        <v>21520</v>
      </c>
      <c r="B143" s="6">
        <v>55.5</v>
      </c>
    </row>
    <row r="144" spans="1:2" x14ac:dyDescent="0.25">
      <c r="A144" s="5">
        <v>21551</v>
      </c>
      <c r="B144" s="6">
        <v>55.7</v>
      </c>
    </row>
    <row r="145" spans="1:2" x14ac:dyDescent="0.25">
      <c r="A145" s="5">
        <v>21582</v>
      </c>
      <c r="B145" s="6">
        <v>55.5</v>
      </c>
    </row>
    <row r="146" spans="1:2" x14ac:dyDescent="0.25">
      <c r="A146" s="5">
        <v>21610</v>
      </c>
      <c r="B146" s="6">
        <v>56</v>
      </c>
    </row>
    <row r="147" spans="1:2" x14ac:dyDescent="0.25">
      <c r="A147" s="5">
        <v>21641</v>
      </c>
      <c r="B147" s="6">
        <v>56.3</v>
      </c>
    </row>
    <row r="148" spans="1:2" x14ac:dyDescent="0.25">
      <c r="A148" s="5">
        <v>21671</v>
      </c>
      <c r="B148" s="6">
        <v>56.2</v>
      </c>
    </row>
    <row r="149" spans="1:2" x14ac:dyDescent="0.25">
      <c r="A149" s="5">
        <v>21702</v>
      </c>
      <c r="B149" s="6">
        <v>56.3</v>
      </c>
    </row>
    <row r="150" spans="1:2" x14ac:dyDescent="0.25">
      <c r="A150" s="5">
        <v>21732</v>
      </c>
      <c r="B150" s="6">
        <v>56.3</v>
      </c>
    </row>
    <row r="151" spans="1:2" x14ac:dyDescent="0.25">
      <c r="A151" s="5">
        <v>21763</v>
      </c>
      <c r="B151" s="6">
        <v>56.1</v>
      </c>
    </row>
    <row r="152" spans="1:2" x14ac:dyDescent="0.25">
      <c r="A152" s="5">
        <v>21794</v>
      </c>
      <c r="B152" s="6">
        <v>56</v>
      </c>
    </row>
    <row r="153" spans="1:2" x14ac:dyDescent="0.25">
      <c r="A153" s="5">
        <v>21824</v>
      </c>
      <c r="B153" s="6">
        <v>56.1</v>
      </c>
    </row>
    <row r="154" spans="1:2" x14ac:dyDescent="0.25">
      <c r="A154" s="5">
        <v>21855</v>
      </c>
      <c r="B154" s="6">
        <v>55.7</v>
      </c>
    </row>
    <row r="155" spans="1:2" x14ac:dyDescent="0.25">
      <c r="A155" s="5">
        <v>21885</v>
      </c>
      <c r="B155" s="6">
        <v>56.3</v>
      </c>
    </row>
    <row r="156" spans="1:2" x14ac:dyDescent="0.25">
      <c r="A156" s="5">
        <v>21916</v>
      </c>
      <c r="B156" s="6">
        <v>56</v>
      </c>
    </row>
    <row r="157" spans="1:2" x14ac:dyDescent="0.25">
      <c r="A157" s="5">
        <v>21947</v>
      </c>
      <c r="B157" s="6">
        <v>56.2</v>
      </c>
    </row>
    <row r="158" spans="1:2" x14ac:dyDescent="0.25">
      <c r="A158" s="5">
        <v>21976</v>
      </c>
      <c r="B158" s="6">
        <v>55.4</v>
      </c>
    </row>
    <row r="159" spans="1:2" x14ac:dyDescent="0.25">
      <c r="A159" s="5">
        <v>22007</v>
      </c>
      <c r="B159" s="6">
        <v>56.4</v>
      </c>
    </row>
    <row r="160" spans="1:2" x14ac:dyDescent="0.25">
      <c r="A160" s="5">
        <v>22037</v>
      </c>
      <c r="B160" s="6">
        <v>56.4</v>
      </c>
    </row>
    <row r="161" spans="1:2" x14ac:dyDescent="0.25">
      <c r="A161" s="5">
        <v>22068</v>
      </c>
      <c r="B161" s="6">
        <v>56.5</v>
      </c>
    </row>
    <row r="162" spans="1:2" x14ac:dyDescent="0.25">
      <c r="A162" s="5">
        <v>22098</v>
      </c>
      <c r="B162" s="6">
        <v>56.2</v>
      </c>
    </row>
    <row r="163" spans="1:2" x14ac:dyDescent="0.25">
      <c r="A163" s="5">
        <v>22129</v>
      </c>
      <c r="B163" s="6">
        <v>56.1</v>
      </c>
    </row>
    <row r="164" spans="1:2" x14ac:dyDescent="0.25">
      <c r="A164" s="5">
        <v>22160</v>
      </c>
      <c r="B164" s="6">
        <v>56.4</v>
      </c>
    </row>
    <row r="165" spans="1:2" x14ac:dyDescent="0.25">
      <c r="A165" s="5">
        <v>22190</v>
      </c>
      <c r="B165" s="6">
        <v>55.8</v>
      </c>
    </row>
    <row r="166" spans="1:2" x14ac:dyDescent="0.25">
      <c r="A166" s="5">
        <v>22221</v>
      </c>
      <c r="B166" s="6">
        <v>56.1</v>
      </c>
    </row>
    <row r="167" spans="1:2" x14ac:dyDescent="0.25">
      <c r="A167" s="5">
        <v>22251</v>
      </c>
      <c r="B167" s="6">
        <v>55.7</v>
      </c>
    </row>
    <row r="168" spans="1:2" x14ac:dyDescent="0.25">
      <c r="A168" s="5">
        <v>22282</v>
      </c>
      <c r="B168" s="6">
        <v>55.7</v>
      </c>
    </row>
    <row r="169" spans="1:2" x14ac:dyDescent="0.25">
      <c r="A169" s="5">
        <v>22313</v>
      </c>
      <c r="B169" s="6">
        <v>55.5</v>
      </c>
    </row>
    <row r="170" spans="1:2" x14ac:dyDescent="0.25">
      <c r="A170" s="5">
        <v>22341</v>
      </c>
      <c r="B170" s="6">
        <v>55.6</v>
      </c>
    </row>
    <row r="171" spans="1:2" x14ac:dyDescent="0.25">
      <c r="A171" s="5">
        <v>22372</v>
      </c>
      <c r="B171" s="6">
        <v>55.2</v>
      </c>
    </row>
    <row r="172" spans="1:2" x14ac:dyDescent="0.25">
      <c r="A172" s="5">
        <v>22402</v>
      </c>
      <c r="B172" s="6">
        <v>55.2</v>
      </c>
    </row>
    <row r="173" spans="1:2" x14ac:dyDescent="0.25">
      <c r="A173" s="5">
        <v>22433</v>
      </c>
      <c r="B173" s="6">
        <v>55.6</v>
      </c>
    </row>
    <row r="174" spans="1:2" x14ac:dyDescent="0.25">
      <c r="A174" s="5">
        <v>22463</v>
      </c>
      <c r="B174" s="6">
        <v>55.2</v>
      </c>
    </row>
    <row r="175" spans="1:2" x14ac:dyDescent="0.25">
      <c r="A175" s="5">
        <v>22494</v>
      </c>
      <c r="B175" s="6">
        <v>55.3</v>
      </c>
    </row>
    <row r="176" spans="1:2" x14ac:dyDescent="0.25">
      <c r="A176" s="5">
        <v>22525</v>
      </c>
      <c r="B176" s="6">
        <v>55</v>
      </c>
    </row>
    <row r="177" spans="1:2" x14ac:dyDescent="0.25">
      <c r="A177" s="5">
        <v>22555</v>
      </c>
      <c r="B177" s="6">
        <v>55.3</v>
      </c>
    </row>
    <row r="178" spans="1:2" x14ac:dyDescent="0.25">
      <c r="A178" s="5">
        <v>22586</v>
      </c>
      <c r="B178" s="6">
        <v>55.5</v>
      </c>
    </row>
    <row r="179" spans="1:2" x14ac:dyDescent="0.25">
      <c r="A179" s="5">
        <v>22616</v>
      </c>
      <c r="B179" s="6">
        <v>55.3</v>
      </c>
    </row>
    <row r="180" spans="1:2" x14ac:dyDescent="0.25">
      <c r="A180" s="5">
        <v>22647</v>
      </c>
      <c r="B180" s="6">
        <v>55.4</v>
      </c>
    </row>
    <row r="181" spans="1:2" x14ac:dyDescent="0.25">
      <c r="A181" s="5">
        <v>22678</v>
      </c>
      <c r="B181" s="6">
        <v>55.7</v>
      </c>
    </row>
    <row r="182" spans="1:2" x14ac:dyDescent="0.25">
      <c r="A182" s="5">
        <v>22706</v>
      </c>
      <c r="B182" s="6">
        <v>55.7</v>
      </c>
    </row>
    <row r="183" spans="1:2" x14ac:dyDescent="0.25">
      <c r="A183" s="5">
        <v>22737</v>
      </c>
      <c r="B183" s="6">
        <v>55.4</v>
      </c>
    </row>
    <row r="184" spans="1:2" x14ac:dyDescent="0.25">
      <c r="A184" s="5">
        <v>22767</v>
      </c>
      <c r="B184" s="6">
        <v>55.7</v>
      </c>
    </row>
    <row r="185" spans="1:2" x14ac:dyDescent="0.25">
      <c r="A185" s="5">
        <v>22798</v>
      </c>
      <c r="B185" s="6">
        <v>55.6</v>
      </c>
    </row>
    <row r="186" spans="1:2" x14ac:dyDescent="0.25">
      <c r="A186" s="5">
        <v>22828</v>
      </c>
      <c r="B186" s="6">
        <v>55.3</v>
      </c>
    </row>
    <row r="187" spans="1:2" x14ac:dyDescent="0.25">
      <c r="A187" s="5">
        <v>22859</v>
      </c>
      <c r="B187" s="6">
        <v>55.7</v>
      </c>
    </row>
    <row r="188" spans="1:2" x14ac:dyDescent="0.25">
      <c r="A188" s="5">
        <v>22890</v>
      </c>
      <c r="B188" s="6">
        <v>55.7</v>
      </c>
    </row>
    <row r="189" spans="1:2" x14ac:dyDescent="0.25">
      <c r="A189" s="5">
        <v>22920</v>
      </c>
      <c r="B189" s="6">
        <v>55.5</v>
      </c>
    </row>
    <row r="190" spans="1:2" x14ac:dyDescent="0.25">
      <c r="A190" s="5">
        <v>22951</v>
      </c>
      <c r="B190" s="6">
        <v>55.2</v>
      </c>
    </row>
    <row r="191" spans="1:2" x14ac:dyDescent="0.25">
      <c r="A191" s="5">
        <v>22981</v>
      </c>
      <c r="B191" s="6">
        <v>55.2</v>
      </c>
    </row>
    <row r="192" spans="1:2" x14ac:dyDescent="0.25">
      <c r="A192" s="5">
        <v>23012</v>
      </c>
      <c r="B192" s="6">
        <v>55.2</v>
      </c>
    </row>
    <row r="193" spans="1:2" x14ac:dyDescent="0.25">
      <c r="A193" s="5">
        <v>23043</v>
      </c>
      <c r="B193" s="6">
        <v>55.1</v>
      </c>
    </row>
    <row r="194" spans="1:2" x14ac:dyDescent="0.25">
      <c r="A194" s="5">
        <v>23071</v>
      </c>
      <c r="B194" s="6">
        <v>55.3</v>
      </c>
    </row>
    <row r="195" spans="1:2" x14ac:dyDescent="0.25">
      <c r="A195" s="5">
        <v>23102</v>
      </c>
      <c r="B195" s="6">
        <v>55.5</v>
      </c>
    </row>
    <row r="196" spans="1:2" x14ac:dyDescent="0.25">
      <c r="A196" s="5">
        <v>23132</v>
      </c>
      <c r="B196" s="6">
        <v>55.3</v>
      </c>
    </row>
    <row r="197" spans="1:2" x14ac:dyDescent="0.25">
      <c r="A197" s="5">
        <v>23163</v>
      </c>
      <c r="B197" s="6">
        <v>55.3</v>
      </c>
    </row>
    <row r="198" spans="1:2" x14ac:dyDescent="0.25">
      <c r="A198" s="5">
        <v>23193</v>
      </c>
      <c r="B198" s="6">
        <v>55.4</v>
      </c>
    </row>
    <row r="199" spans="1:2" x14ac:dyDescent="0.25">
      <c r="A199" s="5">
        <v>23224</v>
      </c>
      <c r="B199" s="6">
        <v>55.4</v>
      </c>
    </row>
    <row r="200" spans="1:2" x14ac:dyDescent="0.25">
      <c r="A200" s="5">
        <v>23255</v>
      </c>
      <c r="B200" s="6">
        <v>55.5</v>
      </c>
    </row>
    <row r="201" spans="1:2" x14ac:dyDescent="0.25">
      <c r="A201" s="5">
        <v>23285</v>
      </c>
      <c r="B201" s="6">
        <v>55.5</v>
      </c>
    </row>
    <row r="202" spans="1:2" x14ac:dyDescent="0.25">
      <c r="A202" s="5">
        <v>23316</v>
      </c>
      <c r="B202" s="6">
        <v>55.4</v>
      </c>
    </row>
    <row r="203" spans="1:2" x14ac:dyDescent="0.25">
      <c r="A203" s="5">
        <v>23346</v>
      </c>
      <c r="B203" s="6">
        <v>55.3</v>
      </c>
    </row>
    <row r="204" spans="1:2" x14ac:dyDescent="0.25">
      <c r="A204" s="5">
        <v>23377</v>
      </c>
      <c r="B204" s="6">
        <v>55.3</v>
      </c>
    </row>
    <row r="205" spans="1:2" x14ac:dyDescent="0.25">
      <c r="A205" s="5">
        <v>23408</v>
      </c>
      <c r="B205" s="6">
        <v>55.6</v>
      </c>
    </row>
    <row r="206" spans="1:2" x14ac:dyDescent="0.25">
      <c r="A206" s="5">
        <v>23437</v>
      </c>
      <c r="B206" s="6">
        <v>55.5</v>
      </c>
    </row>
    <row r="207" spans="1:2" x14ac:dyDescent="0.25">
      <c r="A207" s="5">
        <v>23468</v>
      </c>
      <c r="B207" s="6">
        <v>55.9</v>
      </c>
    </row>
    <row r="208" spans="1:2" x14ac:dyDescent="0.25">
      <c r="A208" s="5">
        <v>23498</v>
      </c>
      <c r="B208" s="6">
        <v>56.1</v>
      </c>
    </row>
    <row r="209" spans="1:2" x14ac:dyDescent="0.25">
      <c r="A209" s="5">
        <v>23529</v>
      </c>
      <c r="B209" s="6">
        <v>55.6</v>
      </c>
    </row>
    <row r="210" spans="1:2" x14ac:dyDescent="0.25">
      <c r="A210" s="5">
        <v>23559</v>
      </c>
      <c r="B210" s="6">
        <v>55.7</v>
      </c>
    </row>
    <row r="211" spans="1:2" x14ac:dyDescent="0.25">
      <c r="A211" s="5">
        <v>23590</v>
      </c>
      <c r="B211" s="6">
        <v>55.7</v>
      </c>
    </row>
    <row r="212" spans="1:2" x14ac:dyDescent="0.25">
      <c r="A212" s="5">
        <v>23621</v>
      </c>
      <c r="B212" s="6">
        <v>55.7</v>
      </c>
    </row>
    <row r="213" spans="1:2" x14ac:dyDescent="0.25">
      <c r="A213" s="5">
        <v>23651</v>
      </c>
      <c r="B213" s="6">
        <v>55.6</v>
      </c>
    </row>
    <row r="214" spans="1:2" x14ac:dyDescent="0.25">
      <c r="A214" s="5">
        <v>23682</v>
      </c>
      <c r="B214" s="6">
        <v>55.7</v>
      </c>
    </row>
    <row r="215" spans="1:2" x14ac:dyDescent="0.25">
      <c r="A215" s="5">
        <v>23712</v>
      </c>
      <c r="B215" s="6">
        <v>55.6</v>
      </c>
    </row>
    <row r="216" spans="1:2" x14ac:dyDescent="0.25">
      <c r="A216" s="5">
        <v>23743</v>
      </c>
      <c r="B216" s="6">
        <v>55.7</v>
      </c>
    </row>
    <row r="217" spans="1:2" x14ac:dyDescent="0.25">
      <c r="A217" s="5">
        <v>23774</v>
      </c>
      <c r="B217" s="6">
        <v>55.7</v>
      </c>
    </row>
    <row r="218" spans="1:2" x14ac:dyDescent="0.25">
      <c r="A218" s="5">
        <v>23802</v>
      </c>
      <c r="B218" s="6">
        <v>55.9</v>
      </c>
    </row>
    <row r="219" spans="1:2" x14ac:dyDescent="0.25">
      <c r="A219" s="5">
        <v>23833</v>
      </c>
      <c r="B219" s="6">
        <v>56</v>
      </c>
    </row>
    <row r="220" spans="1:2" x14ac:dyDescent="0.25">
      <c r="A220" s="5">
        <v>23863</v>
      </c>
      <c r="B220" s="6">
        <v>56.2</v>
      </c>
    </row>
    <row r="221" spans="1:2" x14ac:dyDescent="0.25">
      <c r="A221" s="5">
        <v>23894</v>
      </c>
      <c r="B221" s="6">
        <v>56.1</v>
      </c>
    </row>
    <row r="222" spans="1:2" x14ac:dyDescent="0.25">
      <c r="A222" s="5">
        <v>23924</v>
      </c>
      <c r="B222" s="6">
        <v>56.5</v>
      </c>
    </row>
    <row r="223" spans="1:2" x14ac:dyDescent="0.25">
      <c r="A223" s="5">
        <v>23955</v>
      </c>
      <c r="B223" s="6">
        <v>56.3</v>
      </c>
    </row>
    <row r="224" spans="1:2" x14ac:dyDescent="0.25">
      <c r="A224" s="5">
        <v>23986</v>
      </c>
      <c r="B224" s="6">
        <v>56.2</v>
      </c>
    </row>
    <row r="225" spans="1:2" x14ac:dyDescent="0.25">
      <c r="A225" s="5">
        <v>24016</v>
      </c>
      <c r="B225" s="6">
        <v>56.4</v>
      </c>
    </row>
    <row r="226" spans="1:2" x14ac:dyDescent="0.25">
      <c r="A226" s="5">
        <v>24047</v>
      </c>
      <c r="B226" s="6">
        <v>56.4</v>
      </c>
    </row>
    <row r="227" spans="1:2" x14ac:dyDescent="0.25">
      <c r="A227" s="5">
        <v>24077</v>
      </c>
      <c r="B227" s="6">
        <v>56.6</v>
      </c>
    </row>
    <row r="228" spans="1:2" x14ac:dyDescent="0.25">
      <c r="A228" s="5">
        <v>24108</v>
      </c>
      <c r="B228" s="6">
        <v>56.7</v>
      </c>
    </row>
    <row r="229" spans="1:2" x14ac:dyDescent="0.25">
      <c r="A229" s="5">
        <v>24139</v>
      </c>
      <c r="B229" s="6">
        <v>56.6</v>
      </c>
    </row>
    <row r="230" spans="1:2" x14ac:dyDescent="0.25">
      <c r="A230" s="5">
        <v>24167</v>
      </c>
      <c r="B230" s="6">
        <v>56.6</v>
      </c>
    </row>
    <row r="231" spans="1:2" x14ac:dyDescent="0.25">
      <c r="A231" s="5">
        <v>24198</v>
      </c>
      <c r="B231" s="6">
        <v>56.8</v>
      </c>
    </row>
    <row r="232" spans="1:2" x14ac:dyDescent="0.25">
      <c r="A232" s="5">
        <v>24228</v>
      </c>
      <c r="B232" s="6">
        <v>56.7</v>
      </c>
    </row>
    <row r="233" spans="1:2" x14ac:dyDescent="0.25">
      <c r="A233" s="5">
        <v>24259</v>
      </c>
      <c r="B233" s="6">
        <v>56.9</v>
      </c>
    </row>
    <row r="234" spans="1:2" x14ac:dyDescent="0.25">
      <c r="A234" s="5">
        <v>24289</v>
      </c>
      <c r="B234" s="6">
        <v>56.9</v>
      </c>
    </row>
    <row r="235" spans="1:2" x14ac:dyDescent="0.25">
      <c r="A235" s="5">
        <v>24320</v>
      </c>
      <c r="B235" s="6">
        <v>57</v>
      </c>
    </row>
    <row r="236" spans="1:2" x14ac:dyDescent="0.25">
      <c r="A236" s="5">
        <v>24351</v>
      </c>
      <c r="B236" s="6">
        <v>57.1</v>
      </c>
    </row>
    <row r="237" spans="1:2" x14ac:dyDescent="0.25">
      <c r="A237" s="5">
        <v>24381</v>
      </c>
      <c r="B237" s="6">
        <v>57.1</v>
      </c>
    </row>
    <row r="238" spans="1:2" x14ac:dyDescent="0.25">
      <c r="A238" s="5">
        <v>24412</v>
      </c>
      <c r="B238" s="6">
        <v>57.4</v>
      </c>
    </row>
    <row r="239" spans="1:2" x14ac:dyDescent="0.25">
      <c r="A239" s="5">
        <v>24442</v>
      </c>
      <c r="B239" s="6">
        <v>57.3</v>
      </c>
    </row>
    <row r="240" spans="1:2" x14ac:dyDescent="0.25">
      <c r="A240" s="5">
        <v>24473</v>
      </c>
      <c r="B240" s="6">
        <v>57.1</v>
      </c>
    </row>
    <row r="241" spans="1:2" x14ac:dyDescent="0.25">
      <c r="A241" s="5">
        <v>24504</v>
      </c>
      <c r="B241" s="6">
        <v>57</v>
      </c>
    </row>
    <row r="242" spans="1:2" x14ac:dyDescent="0.25">
      <c r="A242" s="5">
        <v>24532</v>
      </c>
      <c r="B242" s="6">
        <v>56.8</v>
      </c>
    </row>
    <row r="243" spans="1:2" x14ac:dyDescent="0.25">
      <c r="A243" s="5">
        <v>24563</v>
      </c>
      <c r="B243" s="6">
        <v>57.1</v>
      </c>
    </row>
    <row r="244" spans="1:2" x14ac:dyDescent="0.25">
      <c r="A244" s="5">
        <v>24593</v>
      </c>
      <c r="B244" s="6">
        <v>57</v>
      </c>
    </row>
    <row r="245" spans="1:2" x14ac:dyDescent="0.25">
      <c r="A245" s="5">
        <v>24624</v>
      </c>
      <c r="B245" s="6">
        <v>57.3</v>
      </c>
    </row>
    <row r="246" spans="1:2" x14ac:dyDescent="0.25">
      <c r="A246" s="5">
        <v>24654</v>
      </c>
      <c r="B246" s="6">
        <v>57.4</v>
      </c>
    </row>
    <row r="247" spans="1:2" x14ac:dyDescent="0.25">
      <c r="A247" s="5">
        <v>24685</v>
      </c>
      <c r="B247" s="6">
        <v>57.4</v>
      </c>
    </row>
    <row r="248" spans="1:2" x14ac:dyDescent="0.25">
      <c r="A248" s="5">
        <v>24716</v>
      </c>
      <c r="B248" s="6">
        <v>57.4</v>
      </c>
    </row>
    <row r="249" spans="1:2" x14ac:dyDescent="0.25">
      <c r="A249" s="5">
        <v>24746</v>
      </c>
      <c r="B249" s="6">
        <v>57.5</v>
      </c>
    </row>
    <row r="250" spans="1:2" x14ac:dyDescent="0.25">
      <c r="A250" s="5">
        <v>24777</v>
      </c>
      <c r="B250" s="6">
        <v>57.5</v>
      </c>
    </row>
    <row r="251" spans="1:2" x14ac:dyDescent="0.25">
      <c r="A251" s="5">
        <v>24807</v>
      </c>
      <c r="B251" s="6">
        <v>57.6</v>
      </c>
    </row>
    <row r="252" spans="1:2" x14ac:dyDescent="0.25">
      <c r="A252" s="5">
        <v>24838</v>
      </c>
      <c r="B252" s="6">
        <v>57</v>
      </c>
    </row>
    <row r="253" spans="1:2" x14ac:dyDescent="0.25">
      <c r="A253" s="5">
        <v>24869</v>
      </c>
      <c r="B253" s="6">
        <v>57.3</v>
      </c>
    </row>
    <row r="254" spans="1:2" x14ac:dyDescent="0.25">
      <c r="A254" s="5">
        <v>24898</v>
      </c>
      <c r="B254" s="6">
        <v>57.4</v>
      </c>
    </row>
    <row r="255" spans="1:2" x14ac:dyDescent="0.25">
      <c r="A255" s="5">
        <v>24929</v>
      </c>
      <c r="B255" s="6">
        <v>57.4</v>
      </c>
    </row>
    <row r="256" spans="1:2" x14ac:dyDescent="0.25">
      <c r="A256" s="5">
        <v>24959</v>
      </c>
      <c r="B256" s="6">
        <v>57.8</v>
      </c>
    </row>
    <row r="257" spans="1:2" x14ac:dyDescent="0.25">
      <c r="A257" s="5">
        <v>24990</v>
      </c>
      <c r="B257" s="6">
        <v>57.8</v>
      </c>
    </row>
    <row r="258" spans="1:2" x14ac:dyDescent="0.25">
      <c r="A258" s="5">
        <v>25020</v>
      </c>
      <c r="B258" s="6">
        <v>57.6</v>
      </c>
    </row>
    <row r="259" spans="1:2" x14ac:dyDescent="0.25">
      <c r="A259" s="5">
        <v>25051</v>
      </c>
      <c r="B259" s="6">
        <v>57.5</v>
      </c>
    </row>
    <row r="260" spans="1:2" x14ac:dyDescent="0.25">
      <c r="A260" s="5">
        <v>25082</v>
      </c>
      <c r="B260" s="6">
        <v>57.5</v>
      </c>
    </row>
    <row r="261" spans="1:2" x14ac:dyDescent="0.25">
      <c r="A261" s="5">
        <v>25112</v>
      </c>
      <c r="B261" s="6">
        <v>57.5</v>
      </c>
    </row>
    <row r="262" spans="1:2" x14ac:dyDescent="0.25">
      <c r="A262" s="5">
        <v>25143</v>
      </c>
      <c r="B262" s="6">
        <v>57.6</v>
      </c>
    </row>
    <row r="263" spans="1:2" x14ac:dyDescent="0.25">
      <c r="A263" s="5">
        <v>25173</v>
      </c>
      <c r="B263" s="6">
        <v>57.7</v>
      </c>
    </row>
    <row r="264" spans="1:2" x14ac:dyDescent="0.25">
      <c r="A264" s="5">
        <v>25204</v>
      </c>
      <c r="B264" s="6">
        <v>57.6</v>
      </c>
    </row>
    <row r="265" spans="1:2" x14ac:dyDescent="0.25">
      <c r="A265" s="5">
        <v>25235</v>
      </c>
      <c r="B265" s="6">
        <v>57.9</v>
      </c>
    </row>
    <row r="266" spans="1:2" x14ac:dyDescent="0.25">
      <c r="A266" s="5">
        <v>25263</v>
      </c>
      <c r="B266" s="6">
        <v>57.9</v>
      </c>
    </row>
    <row r="267" spans="1:2" x14ac:dyDescent="0.25">
      <c r="A267" s="5">
        <v>25294</v>
      </c>
      <c r="B267" s="6">
        <v>57.9</v>
      </c>
    </row>
    <row r="268" spans="1:2" x14ac:dyDescent="0.25">
      <c r="A268" s="5">
        <v>25324</v>
      </c>
      <c r="B268" s="6">
        <v>57.8</v>
      </c>
    </row>
    <row r="269" spans="1:2" x14ac:dyDescent="0.25">
      <c r="A269" s="5">
        <v>25355</v>
      </c>
      <c r="B269" s="6">
        <v>58</v>
      </c>
    </row>
    <row r="270" spans="1:2" x14ac:dyDescent="0.25">
      <c r="A270" s="5">
        <v>25385</v>
      </c>
      <c r="B270" s="6">
        <v>58</v>
      </c>
    </row>
    <row r="271" spans="1:2" x14ac:dyDescent="0.25">
      <c r="A271" s="5">
        <v>25416</v>
      </c>
      <c r="B271" s="6">
        <v>58.1</v>
      </c>
    </row>
    <row r="272" spans="1:2" x14ac:dyDescent="0.25">
      <c r="A272" s="5">
        <v>25447</v>
      </c>
      <c r="B272" s="6">
        <v>58.1</v>
      </c>
    </row>
    <row r="273" spans="1:2" x14ac:dyDescent="0.25">
      <c r="A273" s="5">
        <v>25477</v>
      </c>
      <c r="B273" s="6">
        <v>58.1</v>
      </c>
    </row>
    <row r="274" spans="1:2" x14ac:dyDescent="0.25">
      <c r="A274" s="5">
        <v>25508</v>
      </c>
      <c r="B274" s="6">
        <v>58.1</v>
      </c>
    </row>
    <row r="275" spans="1:2" x14ac:dyDescent="0.25">
      <c r="A275" s="5">
        <v>25538</v>
      </c>
      <c r="B275" s="6">
        <v>58.1</v>
      </c>
    </row>
    <row r="276" spans="1:2" x14ac:dyDescent="0.25">
      <c r="A276" s="5">
        <v>25569</v>
      </c>
      <c r="B276" s="6">
        <v>58</v>
      </c>
    </row>
    <row r="277" spans="1:2" x14ac:dyDescent="0.25">
      <c r="A277" s="5">
        <v>25600</v>
      </c>
      <c r="B277" s="6">
        <v>57.9</v>
      </c>
    </row>
    <row r="278" spans="1:2" x14ac:dyDescent="0.25">
      <c r="A278" s="5">
        <v>25628</v>
      </c>
      <c r="B278" s="6">
        <v>57.9</v>
      </c>
    </row>
    <row r="279" spans="1:2" x14ac:dyDescent="0.25">
      <c r="A279" s="5">
        <v>25659</v>
      </c>
      <c r="B279" s="6">
        <v>57.9</v>
      </c>
    </row>
    <row r="280" spans="1:2" x14ac:dyDescent="0.25">
      <c r="A280" s="5">
        <v>25689</v>
      </c>
      <c r="B280" s="6">
        <v>57.5</v>
      </c>
    </row>
    <row r="281" spans="1:2" x14ac:dyDescent="0.25">
      <c r="A281" s="5">
        <v>25720</v>
      </c>
      <c r="B281" s="6">
        <v>57.3</v>
      </c>
    </row>
    <row r="282" spans="1:2" x14ac:dyDescent="0.25">
      <c r="A282" s="5">
        <v>25750</v>
      </c>
      <c r="B282" s="6">
        <v>57.4</v>
      </c>
    </row>
    <row r="283" spans="1:2" x14ac:dyDescent="0.25">
      <c r="A283" s="5">
        <v>25781</v>
      </c>
      <c r="B283" s="6">
        <v>57.2</v>
      </c>
    </row>
    <row r="284" spans="1:2" x14ac:dyDescent="0.25">
      <c r="A284" s="5">
        <v>25812</v>
      </c>
      <c r="B284" s="6">
        <v>57</v>
      </c>
    </row>
    <row r="285" spans="1:2" x14ac:dyDescent="0.25">
      <c r="A285" s="5">
        <v>25842</v>
      </c>
      <c r="B285" s="6">
        <v>57</v>
      </c>
    </row>
    <row r="286" spans="1:2" x14ac:dyDescent="0.25">
      <c r="A286" s="5">
        <v>25873</v>
      </c>
      <c r="B286" s="6">
        <v>56.9</v>
      </c>
    </row>
    <row r="287" spans="1:2" x14ac:dyDescent="0.25">
      <c r="A287" s="5">
        <v>25903</v>
      </c>
      <c r="B287" s="6">
        <v>56.7</v>
      </c>
    </row>
    <row r="288" spans="1:2" x14ac:dyDescent="0.25">
      <c r="A288" s="5">
        <v>25934</v>
      </c>
      <c r="B288" s="6">
        <v>56.8</v>
      </c>
    </row>
    <row r="289" spans="1:2" x14ac:dyDescent="0.25">
      <c r="A289" s="5">
        <v>25965</v>
      </c>
      <c r="B289" s="6">
        <v>56.6</v>
      </c>
    </row>
    <row r="290" spans="1:2" x14ac:dyDescent="0.25">
      <c r="A290" s="5">
        <v>25993</v>
      </c>
      <c r="B290" s="6">
        <v>56.4</v>
      </c>
    </row>
    <row r="291" spans="1:2" x14ac:dyDescent="0.25">
      <c r="A291" s="5">
        <v>26024</v>
      </c>
      <c r="B291" s="6">
        <v>56.6</v>
      </c>
    </row>
    <row r="292" spans="1:2" x14ac:dyDescent="0.25">
      <c r="A292" s="5">
        <v>26054</v>
      </c>
      <c r="B292" s="6">
        <v>56.6</v>
      </c>
    </row>
    <row r="293" spans="1:2" x14ac:dyDescent="0.25">
      <c r="A293" s="5">
        <v>26085</v>
      </c>
      <c r="B293" s="6">
        <v>56.2</v>
      </c>
    </row>
    <row r="294" spans="1:2" x14ac:dyDescent="0.25">
      <c r="A294" s="5">
        <v>26115</v>
      </c>
      <c r="B294" s="6">
        <v>56.5</v>
      </c>
    </row>
    <row r="295" spans="1:2" x14ac:dyDescent="0.25">
      <c r="A295" s="5">
        <v>26146</v>
      </c>
      <c r="B295" s="6">
        <v>56.6</v>
      </c>
    </row>
    <row r="296" spans="1:2" x14ac:dyDescent="0.25">
      <c r="A296" s="5">
        <v>26177</v>
      </c>
      <c r="B296" s="6">
        <v>56.6</v>
      </c>
    </row>
    <row r="297" spans="1:2" x14ac:dyDescent="0.25">
      <c r="A297" s="5">
        <v>26207</v>
      </c>
      <c r="B297" s="6">
        <v>56.6</v>
      </c>
    </row>
    <row r="298" spans="1:2" x14ac:dyDescent="0.25">
      <c r="A298" s="5">
        <v>26238</v>
      </c>
      <c r="B298" s="6">
        <v>56.8</v>
      </c>
    </row>
    <row r="299" spans="1:2" x14ac:dyDescent="0.25">
      <c r="A299" s="5">
        <v>26268</v>
      </c>
      <c r="B299" s="6">
        <v>56.8</v>
      </c>
    </row>
    <row r="300" spans="1:2" x14ac:dyDescent="0.25">
      <c r="A300" s="5">
        <v>26299</v>
      </c>
      <c r="B300" s="6">
        <v>56.7</v>
      </c>
    </row>
    <row r="301" spans="1:2" x14ac:dyDescent="0.25">
      <c r="A301" s="5">
        <v>26330</v>
      </c>
      <c r="B301" s="6">
        <v>56.7</v>
      </c>
    </row>
    <row r="302" spans="1:2" x14ac:dyDescent="0.25">
      <c r="A302" s="5">
        <v>26359</v>
      </c>
      <c r="B302" s="6">
        <v>56.9</v>
      </c>
    </row>
    <row r="303" spans="1:2" x14ac:dyDescent="0.25">
      <c r="A303" s="5">
        <v>26390</v>
      </c>
      <c r="B303" s="6">
        <v>56.9</v>
      </c>
    </row>
    <row r="304" spans="1:2" x14ac:dyDescent="0.25">
      <c r="A304" s="5">
        <v>26420</v>
      </c>
      <c r="B304" s="6">
        <v>57</v>
      </c>
    </row>
    <row r="305" spans="1:2" x14ac:dyDescent="0.25">
      <c r="A305" s="5">
        <v>26451</v>
      </c>
      <c r="B305" s="6">
        <v>57</v>
      </c>
    </row>
    <row r="306" spans="1:2" x14ac:dyDescent="0.25">
      <c r="A306" s="5">
        <v>26481</v>
      </c>
      <c r="B306" s="6">
        <v>57</v>
      </c>
    </row>
    <row r="307" spans="1:2" x14ac:dyDescent="0.25">
      <c r="A307" s="5">
        <v>26512</v>
      </c>
      <c r="B307" s="6">
        <v>57.1</v>
      </c>
    </row>
    <row r="308" spans="1:2" x14ac:dyDescent="0.25">
      <c r="A308" s="5">
        <v>26543</v>
      </c>
      <c r="B308" s="6">
        <v>57</v>
      </c>
    </row>
    <row r="309" spans="1:2" x14ac:dyDescent="0.25">
      <c r="A309" s="5">
        <v>26573</v>
      </c>
      <c r="B309" s="6">
        <v>57</v>
      </c>
    </row>
    <row r="310" spans="1:2" x14ac:dyDescent="0.25">
      <c r="A310" s="5">
        <v>26604</v>
      </c>
      <c r="B310" s="6">
        <v>57.2</v>
      </c>
    </row>
    <row r="311" spans="1:2" x14ac:dyDescent="0.25">
      <c r="A311" s="5">
        <v>26634</v>
      </c>
      <c r="B311" s="6">
        <v>57.3</v>
      </c>
    </row>
    <row r="312" spans="1:2" x14ac:dyDescent="0.25">
      <c r="A312" s="5">
        <v>26665</v>
      </c>
      <c r="B312" s="6">
        <v>57.1</v>
      </c>
    </row>
    <row r="313" spans="1:2" x14ac:dyDescent="0.25">
      <c r="A313" s="5">
        <v>26696</v>
      </c>
      <c r="B313" s="6">
        <v>57.5</v>
      </c>
    </row>
    <row r="314" spans="1:2" x14ac:dyDescent="0.25">
      <c r="A314" s="5">
        <v>26724</v>
      </c>
      <c r="B314" s="6">
        <v>57.8</v>
      </c>
    </row>
    <row r="315" spans="1:2" x14ac:dyDescent="0.25">
      <c r="A315" s="5">
        <v>26755</v>
      </c>
      <c r="B315" s="6">
        <v>57.7</v>
      </c>
    </row>
    <row r="316" spans="1:2" x14ac:dyDescent="0.25">
      <c r="A316" s="5">
        <v>26785</v>
      </c>
      <c r="B316" s="6">
        <v>57.7</v>
      </c>
    </row>
    <row r="317" spans="1:2" x14ac:dyDescent="0.25">
      <c r="A317" s="5">
        <v>26816</v>
      </c>
      <c r="B317" s="6">
        <v>58</v>
      </c>
    </row>
    <row r="318" spans="1:2" x14ac:dyDescent="0.25">
      <c r="A318" s="5">
        <v>26846</v>
      </c>
      <c r="B318" s="6">
        <v>57.9</v>
      </c>
    </row>
    <row r="319" spans="1:2" x14ac:dyDescent="0.25">
      <c r="A319" s="5">
        <v>26877</v>
      </c>
      <c r="B319" s="6">
        <v>57.8</v>
      </c>
    </row>
    <row r="320" spans="1:2" x14ac:dyDescent="0.25">
      <c r="A320" s="5">
        <v>26908</v>
      </c>
      <c r="B320" s="6">
        <v>57.9</v>
      </c>
    </row>
    <row r="321" spans="1:2" x14ac:dyDescent="0.25">
      <c r="A321" s="5">
        <v>26938</v>
      </c>
      <c r="B321" s="6">
        <v>58.1</v>
      </c>
    </row>
    <row r="322" spans="1:2" x14ac:dyDescent="0.25">
      <c r="A322" s="5">
        <v>26969</v>
      </c>
      <c r="B322" s="6">
        <v>58.2</v>
      </c>
    </row>
    <row r="323" spans="1:2" x14ac:dyDescent="0.25">
      <c r="A323" s="5">
        <v>26999</v>
      </c>
      <c r="B323" s="6">
        <v>58.2</v>
      </c>
    </row>
    <row r="324" spans="1:2" x14ac:dyDescent="0.25">
      <c r="A324" s="5">
        <v>27030</v>
      </c>
      <c r="B324" s="6">
        <v>58.2</v>
      </c>
    </row>
    <row r="325" spans="1:2" x14ac:dyDescent="0.25">
      <c r="A325" s="5">
        <v>27061</v>
      </c>
      <c r="B325" s="6">
        <v>58.2</v>
      </c>
    </row>
    <row r="326" spans="1:2" x14ac:dyDescent="0.25">
      <c r="A326" s="5">
        <v>27089</v>
      </c>
      <c r="B326" s="6">
        <v>58.2</v>
      </c>
    </row>
    <row r="327" spans="1:2" x14ac:dyDescent="0.25">
      <c r="A327" s="5">
        <v>27120</v>
      </c>
      <c r="B327" s="6">
        <v>58</v>
      </c>
    </row>
    <row r="328" spans="1:2" x14ac:dyDescent="0.25">
      <c r="A328" s="5">
        <v>27150</v>
      </c>
      <c r="B328" s="6">
        <v>58</v>
      </c>
    </row>
    <row r="329" spans="1:2" x14ac:dyDescent="0.25">
      <c r="A329" s="5">
        <v>27181</v>
      </c>
      <c r="B329" s="6">
        <v>58</v>
      </c>
    </row>
    <row r="330" spans="1:2" x14ac:dyDescent="0.25">
      <c r="A330" s="5">
        <v>27211</v>
      </c>
      <c r="B330" s="6">
        <v>58</v>
      </c>
    </row>
    <row r="331" spans="1:2" x14ac:dyDescent="0.25">
      <c r="A331" s="5">
        <v>27242</v>
      </c>
      <c r="B331" s="6">
        <v>57.8</v>
      </c>
    </row>
    <row r="332" spans="1:2" x14ac:dyDescent="0.25">
      <c r="A332" s="5">
        <v>27273</v>
      </c>
      <c r="B332" s="6">
        <v>57.7</v>
      </c>
    </row>
    <row r="333" spans="1:2" x14ac:dyDescent="0.25">
      <c r="A333" s="5">
        <v>27303</v>
      </c>
      <c r="B333" s="6">
        <v>57.6</v>
      </c>
    </row>
    <row r="334" spans="1:2" x14ac:dyDescent="0.25">
      <c r="A334" s="5">
        <v>27334</v>
      </c>
      <c r="B334" s="6">
        <v>57.3</v>
      </c>
    </row>
    <row r="335" spans="1:2" x14ac:dyDescent="0.25">
      <c r="A335" s="5">
        <v>27364</v>
      </c>
      <c r="B335" s="6">
        <v>56.9</v>
      </c>
    </row>
    <row r="336" spans="1:2" x14ac:dyDescent="0.25">
      <c r="A336" s="5">
        <v>27395</v>
      </c>
      <c r="B336" s="6">
        <v>56.4</v>
      </c>
    </row>
    <row r="337" spans="1:2" x14ac:dyDescent="0.25">
      <c r="A337" s="5">
        <v>27426</v>
      </c>
      <c r="B337" s="6">
        <v>56.1</v>
      </c>
    </row>
    <row r="338" spans="1:2" x14ac:dyDescent="0.25">
      <c r="A338" s="5">
        <v>27454</v>
      </c>
      <c r="B338" s="6">
        <v>56</v>
      </c>
    </row>
    <row r="339" spans="1:2" x14ac:dyDescent="0.25">
      <c r="A339" s="5">
        <v>27485</v>
      </c>
      <c r="B339" s="6">
        <v>55.9</v>
      </c>
    </row>
    <row r="340" spans="1:2" x14ac:dyDescent="0.25">
      <c r="A340" s="5">
        <v>27515</v>
      </c>
      <c r="B340" s="6">
        <v>56</v>
      </c>
    </row>
    <row r="341" spans="1:2" x14ac:dyDescent="0.25">
      <c r="A341" s="5">
        <v>27546</v>
      </c>
      <c r="B341" s="6">
        <v>55.8</v>
      </c>
    </row>
    <row r="342" spans="1:2" x14ac:dyDescent="0.25">
      <c r="A342" s="5">
        <v>27576</v>
      </c>
      <c r="B342" s="6">
        <v>56</v>
      </c>
    </row>
    <row r="343" spans="1:2" x14ac:dyDescent="0.25">
      <c r="A343" s="5">
        <v>27607</v>
      </c>
      <c r="B343" s="6">
        <v>56.1</v>
      </c>
    </row>
    <row r="344" spans="1:2" x14ac:dyDescent="0.25">
      <c r="A344" s="5">
        <v>27638</v>
      </c>
      <c r="B344" s="6">
        <v>56.1</v>
      </c>
    </row>
    <row r="345" spans="1:2" x14ac:dyDescent="0.25">
      <c r="A345" s="5">
        <v>27668</v>
      </c>
      <c r="B345" s="6">
        <v>56.1</v>
      </c>
    </row>
    <row r="346" spans="1:2" x14ac:dyDescent="0.25">
      <c r="A346" s="5">
        <v>27699</v>
      </c>
      <c r="B346" s="6">
        <v>56</v>
      </c>
    </row>
    <row r="347" spans="1:2" x14ac:dyDescent="0.25">
      <c r="A347" s="5">
        <v>27729</v>
      </c>
      <c r="B347" s="6">
        <v>56.1</v>
      </c>
    </row>
    <row r="348" spans="1:2" x14ac:dyDescent="0.25">
      <c r="A348" s="5">
        <v>27760</v>
      </c>
      <c r="B348" s="6">
        <v>56.4</v>
      </c>
    </row>
    <row r="349" spans="1:2" x14ac:dyDescent="0.25">
      <c r="A349" s="5">
        <v>27791</v>
      </c>
      <c r="B349" s="6">
        <v>56.5</v>
      </c>
    </row>
    <row r="350" spans="1:2" x14ac:dyDescent="0.25">
      <c r="A350" s="5">
        <v>27820</v>
      </c>
      <c r="B350" s="6">
        <v>56.7</v>
      </c>
    </row>
    <row r="351" spans="1:2" x14ac:dyDescent="0.25">
      <c r="A351" s="5">
        <v>27851</v>
      </c>
      <c r="B351" s="6">
        <v>56.8</v>
      </c>
    </row>
    <row r="352" spans="1:2" x14ac:dyDescent="0.25">
      <c r="A352" s="5">
        <v>27881</v>
      </c>
      <c r="B352" s="6">
        <v>57</v>
      </c>
    </row>
    <row r="353" spans="1:2" x14ac:dyDescent="0.25">
      <c r="A353" s="5">
        <v>27912</v>
      </c>
      <c r="B353" s="6">
        <v>56.8</v>
      </c>
    </row>
    <row r="354" spans="1:2" x14ac:dyDescent="0.25">
      <c r="A354" s="5">
        <v>27942</v>
      </c>
      <c r="B354" s="6">
        <v>57</v>
      </c>
    </row>
    <row r="355" spans="1:2" x14ac:dyDescent="0.25">
      <c r="A355" s="5">
        <v>27973</v>
      </c>
      <c r="B355" s="6">
        <v>57</v>
      </c>
    </row>
    <row r="356" spans="1:2" x14ac:dyDescent="0.25">
      <c r="A356" s="5">
        <v>28004</v>
      </c>
      <c r="B356" s="6">
        <v>56.9</v>
      </c>
    </row>
    <row r="357" spans="1:2" x14ac:dyDescent="0.25">
      <c r="A357" s="5">
        <v>28034</v>
      </c>
      <c r="B357" s="6">
        <v>56.9</v>
      </c>
    </row>
    <row r="358" spans="1:2" x14ac:dyDescent="0.25">
      <c r="A358" s="5">
        <v>28065</v>
      </c>
      <c r="B358" s="6">
        <v>57</v>
      </c>
    </row>
    <row r="359" spans="1:2" x14ac:dyDescent="0.25">
      <c r="A359" s="5">
        <v>28095</v>
      </c>
      <c r="B359" s="6">
        <v>57</v>
      </c>
    </row>
    <row r="360" spans="1:2" x14ac:dyDescent="0.25">
      <c r="A360" s="5">
        <v>28126</v>
      </c>
      <c r="B360" s="6">
        <v>57</v>
      </c>
    </row>
    <row r="361" spans="1:2" x14ac:dyDescent="0.25">
      <c r="A361" s="5">
        <v>28157</v>
      </c>
      <c r="B361" s="6">
        <v>57.2</v>
      </c>
    </row>
    <row r="362" spans="1:2" x14ac:dyDescent="0.25">
      <c r="A362" s="5">
        <v>28185</v>
      </c>
      <c r="B362" s="6">
        <v>57.4</v>
      </c>
    </row>
    <row r="363" spans="1:2" x14ac:dyDescent="0.25">
      <c r="A363" s="5">
        <v>28216</v>
      </c>
      <c r="B363" s="6">
        <v>57.6</v>
      </c>
    </row>
    <row r="364" spans="1:2" x14ac:dyDescent="0.25">
      <c r="A364" s="5">
        <v>28246</v>
      </c>
      <c r="B364" s="6">
        <v>57.8</v>
      </c>
    </row>
    <row r="365" spans="1:2" x14ac:dyDescent="0.25">
      <c r="A365" s="5">
        <v>28277</v>
      </c>
      <c r="B365" s="6">
        <v>57.9</v>
      </c>
    </row>
    <row r="366" spans="1:2" x14ac:dyDescent="0.25">
      <c r="A366" s="5">
        <v>28307</v>
      </c>
      <c r="B366" s="6">
        <v>57.8</v>
      </c>
    </row>
    <row r="367" spans="1:2" x14ac:dyDescent="0.25">
      <c r="A367" s="5">
        <v>28338</v>
      </c>
      <c r="B367" s="6">
        <v>58</v>
      </c>
    </row>
    <row r="368" spans="1:2" x14ac:dyDescent="0.25">
      <c r="A368" s="5">
        <v>28369</v>
      </c>
      <c r="B368" s="6">
        <v>58.1</v>
      </c>
    </row>
    <row r="369" spans="1:2" x14ac:dyDescent="0.25">
      <c r="A369" s="5">
        <v>28399</v>
      </c>
      <c r="B369" s="6">
        <v>58.2</v>
      </c>
    </row>
    <row r="370" spans="1:2" x14ac:dyDescent="0.25">
      <c r="A370" s="5">
        <v>28430</v>
      </c>
      <c r="B370" s="6">
        <v>58.6</v>
      </c>
    </row>
    <row r="371" spans="1:2" x14ac:dyDescent="0.25">
      <c r="A371" s="5">
        <v>28460</v>
      </c>
      <c r="B371" s="6">
        <v>58.7</v>
      </c>
    </row>
    <row r="372" spans="1:2" x14ac:dyDescent="0.25">
      <c r="A372" s="5">
        <v>28491</v>
      </c>
      <c r="B372" s="6">
        <v>58.8</v>
      </c>
    </row>
    <row r="373" spans="1:2" x14ac:dyDescent="0.25">
      <c r="A373" s="5">
        <v>28522</v>
      </c>
      <c r="B373" s="6">
        <v>58.8</v>
      </c>
    </row>
    <row r="374" spans="1:2" x14ac:dyDescent="0.25">
      <c r="A374" s="5">
        <v>28550</v>
      </c>
      <c r="B374" s="6">
        <v>58.8</v>
      </c>
    </row>
    <row r="375" spans="1:2" x14ac:dyDescent="0.25">
      <c r="A375" s="5">
        <v>28581</v>
      </c>
      <c r="B375" s="6">
        <v>59.2</v>
      </c>
    </row>
    <row r="376" spans="1:2" x14ac:dyDescent="0.25">
      <c r="A376" s="5">
        <v>28611</v>
      </c>
      <c r="B376" s="6">
        <v>59.3</v>
      </c>
    </row>
    <row r="377" spans="1:2" x14ac:dyDescent="0.25">
      <c r="A377" s="5">
        <v>28642</v>
      </c>
      <c r="B377" s="6">
        <v>59.5</v>
      </c>
    </row>
    <row r="378" spans="1:2" x14ac:dyDescent="0.25">
      <c r="A378" s="5">
        <v>28672</v>
      </c>
      <c r="B378" s="6">
        <v>59.3</v>
      </c>
    </row>
    <row r="379" spans="1:2" x14ac:dyDescent="0.25">
      <c r="A379" s="5">
        <v>28703</v>
      </c>
      <c r="B379" s="6">
        <v>59.4</v>
      </c>
    </row>
    <row r="380" spans="1:2" x14ac:dyDescent="0.25">
      <c r="A380" s="5">
        <v>28734</v>
      </c>
      <c r="B380" s="6">
        <v>59.5</v>
      </c>
    </row>
    <row r="381" spans="1:2" x14ac:dyDescent="0.25">
      <c r="A381" s="5">
        <v>28764</v>
      </c>
      <c r="B381" s="6">
        <v>59.7</v>
      </c>
    </row>
    <row r="382" spans="1:2" x14ac:dyDescent="0.25">
      <c r="A382" s="5">
        <v>28795</v>
      </c>
      <c r="B382" s="6">
        <v>59.8</v>
      </c>
    </row>
    <row r="383" spans="1:2" x14ac:dyDescent="0.25">
      <c r="A383" s="5">
        <v>28825</v>
      </c>
      <c r="B383" s="6">
        <v>59.8</v>
      </c>
    </row>
    <row r="384" spans="1:2" x14ac:dyDescent="0.25">
      <c r="A384" s="5">
        <v>28856</v>
      </c>
      <c r="B384" s="6">
        <v>59.9</v>
      </c>
    </row>
    <row r="385" spans="1:2" x14ac:dyDescent="0.25">
      <c r="A385" s="5">
        <v>28887</v>
      </c>
      <c r="B385" s="6">
        <v>60.1</v>
      </c>
    </row>
    <row r="386" spans="1:2" x14ac:dyDescent="0.25">
      <c r="A386" s="5">
        <v>28915</v>
      </c>
      <c r="B386" s="6">
        <v>60</v>
      </c>
    </row>
    <row r="387" spans="1:2" x14ac:dyDescent="0.25">
      <c r="A387" s="5">
        <v>28946</v>
      </c>
      <c r="B387" s="6">
        <v>59.8</v>
      </c>
    </row>
    <row r="388" spans="1:2" x14ac:dyDescent="0.25">
      <c r="A388" s="5">
        <v>28976</v>
      </c>
      <c r="B388" s="6">
        <v>59.8</v>
      </c>
    </row>
    <row r="389" spans="1:2" x14ac:dyDescent="0.25">
      <c r="A389" s="5">
        <v>29007</v>
      </c>
      <c r="B389" s="6">
        <v>59.9</v>
      </c>
    </row>
    <row r="390" spans="1:2" x14ac:dyDescent="0.25">
      <c r="A390" s="5">
        <v>29037</v>
      </c>
      <c r="B390" s="6">
        <v>60</v>
      </c>
    </row>
    <row r="391" spans="1:2" x14ac:dyDescent="0.25">
      <c r="A391" s="5">
        <v>29068</v>
      </c>
      <c r="B391" s="6">
        <v>59.8</v>
      </c>
    </row>
    <row r="392" spans="1:2" x14ac:dyDescent="0.25">
      <c r="A392" s="5">
        <v>29099</v>
      </c>
      <c r="B392" s="6">
        <v>60</v>
      </c>
    </row>
    <row r="393" spans="1:2" x14ac:dyDescent="0.25">
      <c r="A393" s="5">
        <v>29129</v>
      </c>
      <c r="B393" s="6">
        <v>59.9</v>
      </c>
    </row>
    <row r="394" spans="1:2" x14ac:dyDescent="0.25">
      <c r="A394" s="5">
        <v>29160</v>
      </c>
      <c r="B394" s="6">
        <v>60</v>
      </c>
    </row>
    <row r="395" spans="1:2" x14ac:dyDescent="0.25">
      <c r="A395" s="5">
        <v>29190</v>
      </c>
      <c r="B395" s="6">
        <v>60.1</v>
      </c>
    </row>
    <row r="396" spans="1:2" x14ac:dyDescent="0.25">
      <c r="A396" s="5">
        <v>29221</v>
      </c>
      <c r="B396" s="6">
        <v>60</v>
      </c>
    </row>
    <row r="397" spans="1:2" x14ac:dyDescent="0.25">
      <c r="A397" s="5">
        <v>29252</v>
      </c>
      <c r="B397" s="6">
        <v>60</v>
      </c>
    </row>
    <row r="398" spans="1:2" x14ac:dyDescent="0.25">
      <c r="A398" s="5">
        <v>29281</v>
      </c>
      <c r="B398" s="6">
        <v>59.7</v>
      </c>
    </row>
    <row r="399" spans="1:2" x14ac:dyDescent="0.25">
      <c r="A399" s="5">
        <v>29312</v>
      </c>
      <c r="B399" s="6">
        <v>59.4</v>
      </c>
    </row>
    <row r="400" spans="1:2" x14ac:dyDescent="0.25">
      <c r="A400" s="5">
        <v>29342</v>
      </c>
      <c r="B400" s="6">
        <v>59.1</v>
      </c>
    </row>
    <row r="401" spans="1:2" x14ac:dyDescent="0.25">
      <c r="A401" s="5">
        <v>29373</v>
      </c>
      <c r="B401" s="6">
        <v>58.9</v>
      </c>
    </row>
    <row r="402" spans="1:2" x14ac:dyDescent="0.25">
      <c r="A402" s="5">
        <v>29403</v>
      </c>
      <c r="B402" s="6">
        <v>58.8</v>
      </c>
    </row>
    <row r="403" spans="1:2" x14ac:dyDescent="0.25">
      <c r="A403" s="5">
        <v>29434</v>
      </c>
      <c r="B403" s="6">
        <v>58.8</v>
      </c>
    </row>
    <row r="404" spans="1:2" x14ac:dyDescent="0.25">
      <c r="A404" s="5">
        <v>29465</v>
      </c>
      <c r="B404" s="6">
        <v>58.9</v>
      </c>
    </row>
    <row r="405" spans="1:2" x14ac:dyDescent="0.25">
      <c r="A405" s="5">
        <v>29495</v>
      </c>
      <c r="B405" s="6">
        <v>58.9</v>
      </c>
    </row>
    <row r="406" spans="1:2" x14ac:dyDescent="0.25">
      <c r="A406" s="5">
        <v>29526</v>
      </c>
      <c r="B406" s="6">
        <v>59</v>
      </c>
    </row>
    <row r="407" spans="1:2" x14ac:dyDescent="0.25">
      <c r="A407" s="5">
        <v>29556</v>
      </c>
      <c r="B407" s="6">
        <v>59</v>
      </c>
    </row>
    <row r="408" spans="1:2" x14ac:dyDescent="0.25">
      <c r="A408" s="5">
        <v>29587</v>
      </c>
      <c r="B408" s="6">
        <v>59.1</v>
      </c>
    </row>
    <row r="409" spans="1:2" x14ac:dyDescent="0.25">
      <c r="A409" s="5">
        <v>29618</v>
      </c>
      <c r="B409" s="6">
        <v>59.2</v>
      </c>
    </row>
    <row r="410" spans="1:2" x14ac:dyDescent="0.25">
      <c r="A410" s="5">
        <v>29646</v>
      </c>
      <c r="B410" s="6">
        <v>59.4</v>
      </c>
    </row>
    <row r="411" spans="1:2" x14ac:dyDescent="0.25">
      <c r="A411" s="5">
        <v>29677</v>
      </c>
      <c r="B411" s="6">
        <v>59.6</v>
      </c>
    </row>
    <row r="412" spans="1:2" x14ac:dyDescent="0.25">
      <c r="A412" s="5">
        <v>29707</v>
      </c>
      <c r="B412" s="6">
        <v>59.5</v>
      </c>
    </row>
    <row r="413" spans="1:2" x14ac:dyDescent="0.25">
      <c r="A413" s="5">
        <v>29738</v>
      </c>
      <c r="B413" s="6">
        <v>59</v>
      </c>
    </row>
    <row r="414" spans="1:2" x14ac:dyDescent="0.25">
      <c r="A414" s="5">
        <v>29768</v>
      </c>
      <c r="B414" s="6">
        <v>59.1</v>
      </c>
    </row>
    <row r="415" spans="1:2" x14ac:dyDescent="0.25">
      <c r="A415" s="5">
        <v>29799</v>
      </c>
      <c r="B415" s="6">
        <v>59.1</v>
      </c>
    </row>
    <row r="416" spans="1:2" x14ac:dyDescent="0.25">
      <c r="A416" s="5">
        <v>29830</v>
      </c>
      <c r="B416" s="6">
        <v>58.7</v>
      </c>
    </row>
    <row r="417" spans="1:2" x14ac:dyDescent="0.25">
      <c r="A417" s="5">
        <v>29860</v>
      </c>
      <c r="B417" s="6">
        <v>58.8</v>
      </c>
    </row>
    <row r="418" spans="1:2" x14ac:dyDescent="0.25">
      <c r="A418" s="5">
        <v>29891</v>
      </c>
      <c r="B418" s="6">
        <v>58.6</v>
      </c>
    </row>
    <row r="419" spans="1:2" x14ac:dyDescent="0.25">
      <c r="A419" s="5">
        <v>29921</v>
      </c>
      <c r="B419" s="6">
        <v>58.2</v>
      </c>
    </row>
    <row r="420" spans="1:2" x14ac:dyDescent="0.25">
      <c r="A420" s="5">
        <v>29952</v>
      </c>
      <c r="B420" s="6">
        <v>58.2</v>
      </c>
    </row>
    <row r="421" spans="1:2" x14ac:dyDescent="0.25">
      <c r="A421" s="5">
        <v>29983</v>
      </c>
      <c r="B421" s="6">
        <v>58.2</v>
      </c>
    </row>
    <row r="422" spans="1:2" x14ac:dyDescent="0.25">
      <c r="A422" s="5">
        <v>30011</v>
      </c>
      <c r="B422" s="6">
        <v>58.1</v>
      </c>
    </row>
    <row r="423" spans="1:2" x14ac:dyDescent="0.25">
      <c r="A423" s="5">
        <v>30042</v>
      </c>
      <c r="B423" s="6">
        <v>57.9</v>
      </c>
    </row>
    <row r="424" spans="1:2" x14ac:dyDescent="0.25">
      <c r="A424" s="5">
        <v>30072</v>
      </c>
      <c r="B424" s="6">
        <v>58.2</v>
      </c>
    </row>
    <row r="425" spans="1:2" x14ac:dyDescent="0.25">
      <c r="A425" s="5">
        <v>30103</v>
      </c>
      <c r="B425" s="6">
        <v>57.8</v>
      </c>
    </row>
    <row r="426" spans="1:2" x14ac:dyDescent="0.25">
      <c r="A426" s="5">
        <v>30133</v>
      </c>
      <c r="B426" s="6">
        <v>57.7</v>
      </c>
    </row>
    <row r="427" spans="1:2" x14ac:dyDescent="0.25">
      <c r="A427" s="5">
        <v>30164</v>
      </c>
      <c r="B427" s="6">
        <v>57.8</v>
      </c>
    </row>
    <row r="428" spans="1:2" x14ac:dyDescent="0.25">
      <c r="A428" s="5">
        <v>30195</v>
      </c>
      <c r="B428" s="6">
        <v>57.6</v>
      </c>
    </row>
    <row r="429" spans="1:2" x14ac:dyDescent="0.25">
      <c r="A429" s="5">
        <v>30225</v>
      </c>
      <c r="B429" s="6">
        <v>57.4</v>
      </c>
    </row>
    <row r="430" spans="1:2" x14ac:dyDescent="0.25">
      <c r="A430" s="5">
        <v>30256</v>
      </c>
      <c r="B430" s="6">
        <v>57.3</v>
      </c>
    </row>
    <row r="431" spans="1:2" x14ac:dyDescent="0.25">
      <c r="A431" s="5">
        <v>30286</v>
      </c>
      <c r="B431" s="6">
        <v>57.2</v>
      </c>
    </row>
    <row r="432" spans="1:2" x14ac:dyDescent="0.25">
      <c r="A432" s="5">
        <v>30317</v>
      </c>
      <c r="B432" s="6">
        <v>57.2</v>
      </c>
    </row>
    <row r="433" spans="1:2" x14ac:dyDescent="0.25">
      <c r="A433" s="5">
        <v>30348</v>
      </c>
      <c r="B433" s="6">
        <v>57.1</v>
      </c>
    </row>
    <row r="434" spans="1:2" x14ac:dyDescent="0.25">
      <c r="A434" s="5">
        <v>30376</v>
      </c>
      <c r="B434" s="6">
        <v>57.1</v>
      </c>
    </row>
    <row r="435" spans="1:2" x14ac:dyDescent="0.25">
      <c r="A435" s="5">
        <v>30407</v>
      </c>
      <c r="B435" s="6">
        <v>57.3</v>
      </c>
    </row>
    <row r="436" spans="1:2" x14ac:dyDescent="0.25">
      <c r="A436" s="5">
        <v>30437</v>
      </c>
      <c r="B436" s="6">
        <v>57.3</v>
      </c>
    </row>
    <row r="437" spans="1:2" x14ac:dyDescent="0.25">
      <c r="A437" s="5">
        <v>30468</v>
      </c>
      <c r="B437" s="6">
        <v>57.8</v>
      </c>
    </row>
    <row r="438" spans="1:2" x14ac:dyDescent="0.25">
      <c r="A438" s="5">
        <v>30498</v>
      </c>
      <c r="B438" s="6">
        <v>58.1</v>
      </c>
    </row>
    <row r="439" spans="1:2" x14ac:dyDescent="0.25">
      <c r="A439" s="5">
        <v>30529</v>
      </c>
      <c r="B439" s="6">
        <v>58.2</v>
      </c>
    </row>
    <row r="440" spans="1:2" x14ac:dyDescent="0.25">
      <c r="A440" s="5">
        <v>30560</v>
      </c>
      <c r="B440" s="6">
        <v>58.4</v>
      </c>
    </row>
    <row r="441" spans="1:2" x14ac:dyDescent="0.25">
      <c r="A441" s="5">
        <v>30590</v>
      </c>
      <c r="B441" s="6">
        <v>58.4</v>
      </c>
    </row>
    <row r="442" spans="1:2" x14ac:dyDescent="0.25">
      <c r="A442" s="5">
        <v>30621</v>
      </c>
      <c r="B442" s="6">
        <v>58.7</v>
      </c>
    </row>
    <row r="443" spans="1:2" x14ac:dyDescent="0.25">
      <c r="A443" s="5">
        <v>30651</v>
      </c>
      <c r="B443" s="6">
        <v>58.8</v>
      </c>
    </row>
    <row r="444" spans="1:2" x14ac:dyDescent="0.25">
      <c r="A444" s="5">
        <v>30682</v>
      </c>
      <c r="B444" s="6">
        <v>58.8</v>
      </c>
    </row>
    <row r="445" spans="1:2" x14ac:dyDescent="0.25">
      <c r="A445" s="5">
        <v>30713</v>
      </c>
      <c r="B445" s="6">
        <v>59.1</v>
      </c>
    </row>
    <row r="446" spans="1:2" x14ac:dyDescent="0.25">
      <c r="A446" s="5">
        <v>30742</v>
      </c>
      <c r="B446" s="6">
        <v>59.1</v>
      </c>
    </row>
    <row r="447" spans="1:2" x14ac:dyDescent="0.25">
      <c r="A447" s="5">
        <v>30773</v>
      </c>
      <c r="B447" s="6">
        <v>59.3</v>
      </c>
    </row>
    <row r="448" spans="1:2" x14ac:dyDescent="0.25">
      <c r="A448" s="5">
        <v>30803</v>
      </c>
      <c r="B448" s="6">
        <v>59.7</v>
      </c>
    </row>
    <row r="449" spans="1:2" x14ac:dyDescent="0.25">
      <c r="A449" s="5">
        <v>30834</v>
      </c>
      <c r="B449" s="6">
        <v>59.9</v>
      </c>
    </row>
    <row r="450" spans="1:2" x14ac:dyDescent="0.25">
      <c r="A450" s="5">
        <v>30864</v>
      </c>
      <c r="B450" s="6">
        <v>59.8</v>
      </c>
    </row>
    <row r="451" spans="1:2" x14ac:dyDescent="0.25">
      <c r="A451" s="5">
        <v>30895</v>
      </c>
      <c r="B451" s="6">
        <v>59.6</v>
      </c>
    </row>
    <row r="452" spans="1:2" x14ac:dyDescent="0.25">
      <c r="A452" s="5">
        <v>30926</v>
      </c>
      <c r="B452" s="6">
        <v>59.7</v>
      </c>
    </row>
    <row r="453" spans="1:2" x14ac:dyDescent="0.25">
      <c r="A453" s="5">
        <v>30956</v>
      </c>
      <c r="B453" s="6">
        <v>59.7</v>
      </c>
    </row>
    <row r="454" spans="1:2" x14ac:dyDescent="0.25">
      <c r="A454" s="5">
        <v>30987</v>
      </c>
      <c r="B454" s="6">
        <v>59.8</v>
      </c>
    </row>
    <row r="455" spans="1:2" x14ac:dyDescent="0.25">
      <c r="A455" s="5">
        <v>31017</v>
      </c>
      <c r="B455" s="6">
        <v>59.9</v>
      </c>
    </row>
    <row r="456" spans="1:2" x14ac:dyDescent="0.25">
      <c r="A456" s="5">
        <v>31048</v>
      </c>
      <c r="B456" s="6">
        <v>59.9</v>
      </c>
    </row>
    <row r="457" spans="1:2" x14ac:dyDescent="0.25">
      <c r="A457" s="5">
        <v>31079</v>
      </c>
      <c r="B457" s="6">
        <v>60</v>
      </c>
    </row>
    <row r="458" spans="1:2" x14ac:dyDescent="0.25">
      <c r="A458" s="5">
        <v>31107</v>
      </c>
      <c r="B458" s="6">
        <v>60.2</v>
      </c>
    </row>
    <row r="459" spans="1:2" x14ac:dyDescent="0.25">
      <c r="A459" s="5">
        <v>31138</v>
      </c>
      <c r="B459" s="6">
        <v>60.1</v>
      </c>
    </row>
    <row r="460" spans="1:2" x14ac:dyDescent="0.25">
      <c r="A460" s="5">
        <v>31168</v>
      </c>
      <c r="B460" s="6">
        <v>60.1</v>
      </c>
    </row>
    <row r="461" spans="1:2" x14ac:dyDescent="0.25">
      <c r="A461" s="5">
        <v>31199</v>
      </c>
      <c r="B461" s="6">
        <v>59.8</v>
      </c>
    </row>
    <row r="462" spans="1:2" x14ac:dyDescent="0.25">
      <c r="A462" s="5">
        <v>31229</v>
      </c>
      <c r="B462" s="6">
        <v>59.9</v>
      </c>
    </row>
    <row r="463" spans="1:2" x14ac:dyDescent="0.25">
      <c r="A463" s="5">
        <v>31260</v>
      </c>
      <c r="B463" s="6">
        <v>60</v>
      </c>
    </row>
    <row r="464" spans="1:2" x14ac:dyDescent="0.25">
      <c r="A464" s="5">
        <v>31291</v>
      </c>
      <c r="B464" s="6">
        <v>60.3</v>
      </c>
    </row>
    <row r="465" spans="1:2" x14ac:dyDescent="0.25">
      <c r="A465" s="5">
        <v>31321</v>
      </c>
      <c r="B465" s="6">
        <v>60.3</v>
      </c>
    </row>
    <row r="466" spans="1:2" x14ac:dyDescent="0.25">
      <c r="A466" s="5">
        <v>31352</v>
      </c>
      <c r="B466" s="6">
        <v>60.4</v>
      </c>
    </row>
    <row r="467" spans="1:2" x14ac:dyDescent="0.25">
      <c r="A467" s="5">
        <v>31382</v>
      </c>
      <c r="B467" s="6">
        <v>60.4</v>
      </c>
    </row>
    <row r="468" spans="1:2" x14ac:dyDescent="0.25">
      <c r="A468" s="5">
        <v>31413</v>
      </c>
      <c r="B468" s="6">
        <v>60.6</v>
      </c>
    </row>
    <row r="469" spans="1:2" x14ac:dyDescent="0.25">
      <c r="A469" s="5">
        <v>31444</v>
      </c>
      <c r="B469" s="6">
        <v>60.3</v>
      </c>
    </row>
    <row r="470" spans="1:2" x14ac:dyDescent="0.25">
      <c r="A470" s="5">
        <v>31472</v>
      </c>
      <c r="B470" s="6">
        <v>60.5</v>
      </c>
    </row>
    <row r="471" spans="1:2" x14ac:dyDescent="0.25">
      <c r="A471" s="5">
        <v>31503</v>
      </c>
      <c r="B471" s="6">
        <v>60.5</v>
      </c>
    </row>
    <row r="472" spans="1:2" x14ac:dyDescent="0.25">
      <c r="A472" s="5">
        <v>31533</v>
      </c>
      <c r="B472" s="6">
        <v>60.5</v>
      </c>
    </row>
    <row r="473" spans="1:2" x14ac:dyDescent="0.25">
      <c r="A473" s="5">
        <v>31564</v>
      </c>
      <c r="B473" s="6">
        <v>60.7</v>
      </c>
    </row>
    <row r="474" spans="1:2" x14ac:dyDescent="0.25">
      <c r="A474" s="5">
        <v>31594</v>
      </c>
      <c r="B474" s="6">
        <v>60.8</v>
      </c>
    </row>
    <row r="475" spans="1:2" x14ac:dyDescent="0.25">
      <c r="A475" s="5">
        <v>31625</v>
      </c>
      <c r="B475" s="6">
        <v>60.8</v>
      </c>
    </row>
    <row r="476" spans="1:2" x14ac:dyDescent="0.25">
      <c r="A476" s="5">
        <v>31656</v>
      </c>
      <c r="B476" s="6">
        <v>60.8</v>
      </c>
    </row>
    <row r="477" spans="1:2" x14ac:dyDescent="0.25">
      <c r="A477" s="5">
        <v>31686</v>
      </c>
      <c r="B477" s="6">
        <v>60.9</v>
      </c>
    </row>
    <row r="478" spans="1:2" x14ac:dyDescent="0.25">
      <c r="A478" s="5">
        <v>31717</v>
      </c>
      <c r="B478" s="6">
        <v>60.9</v>
      </c>
    </row>
    <row r="479" spans="1:2" x14ac:dyDescent="0.25">
      <c r="A479" s="5">
        <v>31747</v>
      </c>
      <c r="B479" s="6">
        <v>61</v>
      </c>
    </row>
    <row r="480" spans="1:2" x14ac:dyDescent="0.25">
      <c r="A480" s="5">
        <v>31778</v>
      </c>
      <c r="B480" s="6">
        <v>61</v>
      </c>
    </row>
    <row r="481" spans="1:2" x14ac:dyDescent="0.25">
      <c r="A481" s="5">
        <v>31809</v>
      </c>
      <c r="B481" s="6">
        <v>61.1</v>
      </c>
    </row>
    <row r="482" spans="1:2" x14ac:dyDescent="0.25">
      <c r="A482" s="5">
        <v>31837</v>
      </c>
      <c r="B482" s="6">
        <v>61.2</v>
      </c>
    </row>
    <row r="483" spans="1:2" x14ac:dyDescent="0.25">
      <c r="A483" s="5">
        <v>31868</v>
      </c>
      <c r="B483" s="6">
        <v>61.3</v>
      </c>
    </row>
    <row r="484" spans="1:2" x14ac:dyDescent="0.25">
      <c r="A484" s="5">
        <v>31898</v>
      </c>
      <c r="B484" s="6">
        <v>61.6</v>
      </c>
    </row>
    <row r="485" spans="1:2" x14ac:dyDescent="0.25">
      <c r="A485" s="5">
        <v>31929</v>
      </c>
      <c r="B485" s="6">
        <v>61.4</v>
      </c>
    </row>
    <row r="486" spans="1:2" x14ac:dyDescent="0.25">
      <c r="A486" s="5">
        <v>31959</v>
      </c>
      <c r="B486" s="6">
        <v>61.6</v>
      </c>
    </row>
    <row r="487" spans="1:2" x14ac:dyDescent="0.25">
      <c r="A487" s="5">
        <v>31990</v>
      </c>
      <c r="B487" s="6">
        <v>61.8</v>
      </c>
    </row>
    <row r="488" spans="1:2" x14ac:dyDescent="0.25">
      <c r="A488" s="5">
        <v>32021</v>
      </c>
      <c r="B488" s="6">
        <v>61.6</v>
      </c>
    </row>
    <row r="489" spans="1:2" x14ac:dyDescent="0.25">
      <c r="A489" s="5">
        <v>32051</v>
      </c>
      <c r="B489" s="6">
        <v>61.8</v>
      </c>
    </row>
    <row r="490" spans="1:2" x14ac:dyDescent="0.25">
      <c r="A490" s="5">
        <v>32082</v>
      </c>
      <c r="B490" s="6">
        <v>61.9</v>
      </c>
    </row>
    <row r="491" spans="1:2" x14ac:dyDescent="0.25">
      <c r="A491" s="5">
        <v>32112</v>
      </c>
      <c r="B491" s="6">
        <v>62</v>
      </c>
    </row>
    <row r="492" spans="1:2" x14ac:dyDescent="0.25">
      <c r="A492" s="5">
        <v>32143</v>
      </c>
      <c r="B492" s="6">
        <v>62</v>
      </c>
    </row>
    <row r="493" spans="1:2" x14ac:dyDescent="0.25">
      <c r="A493" s="5">
        <v>32174</v>
      </c>
      <c r="B493" s="6">
        <v>62.1</v>
      </c>
    </row>
    <row r="494" spans="1:2" x14ac:dyDescent="0.25">
      <c r="A494" s="5">
        <v>32203</v>
      </c>
      <c r="B494" s="6">
        <v>61.9</v>
      </c>
    </row>
    <row r="495" spans="1:2" x14ac:dyDescent="0.25">
      <c r="A495" s="5">
        <v>32234</v>
      </c>
      <c r="B495" s="6">
        <v>62.2</v>
      </c>
    </row>
    <row r="496" spans="1:2" x14ac:dyDescent="0.25">
      <c r="A496" s="5">
        <v>32264</v>
      </c>
      <c r="B496" s="6">
        <v>62</v>
      </c>
    </row>
    <row r="497" spans="1:2" x14ac:dyDescent="0.25">
      <c r="A497" s="5">
        <v>32295</v>
      </c>
      <c r="B497" s="6">
        <v>62.3</v>
      </c>
    </row>
    <row r="498" spans="1:2" x14ac:dyDescent="0.25">
      <c r="A498" s="5">
        <v>32325</v>
      </c>
      <c r="B498" s="6">
        <v>62.3</v>
      </c>
    </row>
    <row r="499" spans="1:2" x14ac:dyDescent="0.25">
      <c r="A499" s="5">
        <v>32356</v>
      </c>
      <c r="B499" s="6">
        <v>62.4</v>
      </c>
    </row>
    <row r="500" spans="1:2" x14ac:dyDescent="0.25">
      <c r="A500" s="5">
        <v>32387</v>
      </c>
      <c r="B500" s="6">
        <v>62.4</v>
      </c>
    </row>
    <row r="501" spans="1:2" x14ac:dyDescent="0.25">
      <c r="A501" s="5">
        <v>32417</v>
      </c>
      <c r="B501" s="6">
        <v>62.5</v>
      </c>
    </row>
    <row r="502" spans="1:2" x14ac:dyDescent="0.25">
      <c r="A502" s="5">
        <v>32448</v>
      </c>
      <c r="B502" s="6">
        <v>62.7</v>
      </c>
    </row>
    <row r="503" spans="1:2" x14ac:dyDescent="0.25">
      <c r="A503" s="5">
        <v>32478</v>
      </c>
      <c r="B503" s="6">
        <v>62.6</v>
      </c>
    </row>
    <row r="504" spans="1:2" x14ac:dyDescent="0.25">
      <c r="A504" s="5">
        <v>32509</v>
      </c>
      <c r="B504" s="6">
        <v>62.9</v>
      </c>
    </row>
    <row r="505" spans="1:2" x14ac:dyDescent="0.25">
      <c r="A505" s="5">
        <v>32540</v>
      </c>
      <c r="B505" s="6">
        <v>62.9</v>
      </c>
    </row>
    <row r="506" spans="1:2" x14ac:dyDescent="0.25">
      <c r="A506" s="5">
        <v>32568</v>
      </c>
      <c r="B506" s="6">
        <v>62.9</v>
      </c>
    </row>
    <row r="507" spans="1:2" x14ac:dyDescent="0.25">
      <c r="A507" s="5">
        <v>32599</v>
      </c>
      <c r="B507" s="6">
        <v>62.9</v>
      </c>
    </row>
    <row r="508" spans="1:2" x14ac:dyDescent="0.25">
      <c r="A508" s="5">
        <v>32629</v>
      </c>
      <c r="B508" s="6">
        <v>62.9</v>
      </c>
    </row>
    <row r="509" spans="1:2" x14ac:dyDescent="0.25">
      <c r="A509" s="5">
        <v>32660</v>
      </c>
      <c r="B509" s="6">
        <v>63</v>
      </c>
    </row>
    <row r="510" spans="1:2" x14ac:dyDescent="0.25">
      <c r="A510" s="5">
        <v>32690</v>
      </c>
      <c r="B510" s="6">
        <v>63</v>
      </c>
    </row>
    <row r="511" spans="1:2" x14ac:dyDescent="0.25">
      <c r="A511" s="5">
        <v>32721</v>
      </c>
      <c r="B511" s="6">
        <v>63.1</v>
      </c>
    </row>
    <row r="512" spans="1:2" x14ac:dyDescent="0.25">
      <c r="A512" s="5">
        <v>32752</v>
      </c>
      <c r="B512" s="6">
        <v>62.8</v>
      </c>
    </row>
    <row r="513" spans="1:2" x14ac:dyDescent="0.25">
      <c r="A513" s="5">
        <v>32782</v>
      </c>
      <c r="B513" s="6">
        <v>62.9</v>
      </c>
    </row>
    <row r="514" spans="1:2" x14ac:dyDescent="0.25">
      <c r="A514" s="5">
        <v>32813</v>
      </c>
      <c r="B514" s="6">
        <v>63</v>
      </c>
    </row>
    <row r="515" spans="1:2" x14ac:dyDescent="0.25">
      <c r="A515" s="5">
        <v>32843</v>
      </c>
      <c r="B515" s="6">
        <v>63</v>
      </c>
    </row>
    <row r="516" spans="1:2" x14ac:dyDescent="0.25">
      <c r="A516" s="5">
        <v>32874</v>
      </c>
      <c r="B516" s="6">
        <v>63.2</v>
      </c>
    </row>
    <row r="517" spans="1:2" x14ac:dyDescent="0.25">
      <c r="A517" s="5">
        <v>32905</v>
      </c>
      <c r="B517" s="6">
        <v>63.2</v>
      </c>
    </row>
    <row r="518" spans="1:2" x14ac:dyDescent="0.25">
      <c r="A518" s="5">
        <v>32933</v>
      </c>
      <c r="B518" s="6">
        <v>63.2</v>
      </c>
    </row>
    <row r="519" spans="1:2" x14ac:dyDescent="0.25">
      <c r="A519" s="5">
        <v>32964</v>
      </c>
      <c r="B519" s="6">
        <v>63</v>
      </c>
    </row>
    <row r="520" spans="1:2" x14ac:dyDescent="0.25">
      <c r="A520" s="5">
        <v>32994</v>
      </c>
      <c r="B520" s="6">
        <v>63.1</v>
      </c>
    </row>
    <row r="521" spans="1:2" x14ac:dyDescent="0.25">
      <c r="A521" s="5">
        <v>33025</v>
      </c>
      <c r="B521" s="6">
        <v>62.9</v>
      </c>
    </row>
    <row r="522" spans="1:2" x14ac:dyDescent="0.25">
      <c r="A522" s="5">
        <v>33055</v>
      </c>
      <c r="B522" s="6">
        <v>62.8</v>
      </c>
    </row>
    <row r="523" spans="1:2" x14ac:dyDescent="0.25">
      <c r="A523" s="5">
        <v>33086</v>
      </c>
      <c r="B523" s="6">
        <v>62.7</v>
      </c>
    </row>
    <row r="524" spans="1:2" x14ac:dyDescent="0.25">
      <c r="A524" s="5">
        <v>33117</v>
      </c>
      <c r="B524" s="6">
        <v>62.5</v>
      </c>
    </row>
    <row r="525" spans="1:2" x14ac:dyDescent="0.25">
      <c r="A525" s="5">
        <v>33147</v>
      </c>
      <c r="B525" s="6">
        <v>62.5</v>
      </c>
    </row>
    <row r="526" spans="1:2" x14ac:dyDescent="0.25">
      <c r="A526" s="5">
        <v>33178</v>
      </c>
      <c r="B526" s="6">
        <v>62.3</v>
      </c>
    </row>
    <row r="527" spans="1:2" x14ac:dyDescent="0.25">
      <c r="A527" s="5">
        <v>33208</v>
      </c>
      <c r="B527" s="6">
        <v>62.2</v>
      </c>
    </row>
    <row r="528" spans="1:2" x14ac:dyDescent="0.25">
      <c r="A528" s="5">
        <v>33239</v>
      </c>
      <c r="B528" s="6">
        <v>62</v>
      </c>
    </row>
    <row r="529" spans="1:2" x14ac:dyDescent="0.25">
      <c r="A529" s="5">
        <v>33270</v>
      </c>
      <c r="B529" s="6">
        <v>61.9</v>
      </c>
    </row>
    <row r="530" spans="1:2" x14ac:dyDescent="0.25">
      <c r="A530" s="5">
        <v>33298</v>
      </c>
      <c r="B530" s="6">
        <v>61.8</v>
      </c>
    </row>
    <row r="531" spans="1:2" x14ac:dyDescent="0.25">
      <c r="A531" s="5">
        <v>33329</v>
      </c>
      <c r="B531" s="6">
        <v>62</v>
      </c>
    </row>
    <row r="532" spans="1:2" x14ac:dyDescent="0.25">
      <c r="A532" s="5">
        <v>33359</v>
      </c>
      <c r="B532" s="6">
        <v>61.6</v>
      </c>
    </row>
    <row r="533" spans="1:2" x14ac:dyDescent="0.25">
      <c r="A533" s="5">
        <v>33390</v>
      </c>
      <c r="B533" s="6">
        <v>61.7</v>
      </c>
    </row>
    <row r="534" spans="1:2" x14ac:dyDescent="0.25">
      <c r="A534" s="5">
        <v>33420</v>
      </c>
      <c r="B534" s="6">
        <v>61.6</v>
      </c>
    </row>
    <row r="535" spans="1:2" x14ac:dyDescent="0.25">
      <c r="A535" s="5">
        <v>33451</v>
      </c>
      <c r="B535" s="6">
        <v>61.5</v>
      </c>
    </row>
    <row r="536" spans="1:2" x14ac:dyDescent="0.25">
      <c r="A536" s="5">
        <v>33482</v>
      </c>
      <c r="B536" s="6">
        <v>61.6</v>
      </c>
    </row>
    <row r="537" spans="1:2" x14ac:dyDescent="0.25">
      <c r="A537" s="5">
        <v>33512</v>
      </c>
      <c r="B537" s="6">
        <v>61.5</v>
      </c>
    </row>
    <row r="538" spans="1:2" x14ac:dyDescent="0.25">
      <c r="A538" s="5">
        <v>33543</v>
      </c>
      <c r="B538" s="6">
        <v>61.4</v>
      </c>
    </row>
    <row r="539" spans="1:2" x14ac:dyDescent="0.25">
      <c r="A539" s="5">
        <v>33573</v>
      </c>
      <c r="B539" s="6">
        <v>61.2</v>
      </c>
    </row>
    <row r="540" spans="1:2" x14ac:dyDescent="0.25">
      <c r="A540" s="5">
        <v>33604</v>
      </c>
      <c r="B540" s="6">
        <v>61.5</v>
      </c>
    </row>
    <row r="541" spans="1:2" x14ac:dyDescent="0.25">
      <c r="A541" s="5">
        <v>33635</v>
      </c>
      <c r="B541" s="6">
        <v>61.3</v>
      </c>
    </row>
    <row r="542" spans="1:2" x14ac:dyDescent="0.25">
      <c r="A542" s="5">
        <v>33664</v>
      </c>
      <c r="B542" s="6">
        <v>61.5</v>
      </c>
    </row>
    <row r="543" spans="1:2" x14ac:dyDescent="0.25">
      <c r="A543" s="5">
        <v>33695</v>
      </c>
      <c r="B543" s="6">
        <v>61.6</v>
      </c>
    </row>
    <row r="544" spans="1:2" x14ac:dyDescent="0.25">
      <c r="A544" s="5">
        <v>33725</v>
      </c>
      <c r="B544" s="6">
        <v>61.5</v>
      </c>
    </row>
    <row r="545" spans="1:2" x14ac:dyDescent="0.25">
      <c r="A545" s="5">
        <v>33756</v>
      </c>
      <c r="B545" s="6">
        <v>61.5</v>
      </c>
    </row>
    <row r="546" spans="1:2" x14ac:dyDescent="0.25">
      <c r="A546" s="5">
        <v>33786</v>
      </c>
      <c r="B546" s="6">
        <v>61.6</v>
      </c>
    </row>
    <row r="547" spans="1:2" x14ac:dyDescent="0.25">
      <c r="A547" s="5">
        <v>33817</v>
      </c>
      <c r="B547" s="6">
        <v>61.6</v>
      </c>
    </row>
    <row r="548" spans="1:2" x14ac:dyDescent="0.25">
      <c r="A548" s="5">
        <v>33848</v>
      </c>
      <c r="B548" s="6">
        <v>61.4</v>
      </c>
    </row>
    <row r="549" spans="1:2" x14ac:dyDescent="0.25">
      <c r="A549" s="5">
        <v>33878</v>
      </c>
      <c r="B549" s="6">
        <v>61.3</v>
      </c>
    </row>
    <row r="550" spans="1:2" x14ac:dyDescent="0.25">
      <c r="A550" s="5">
        <v>33909</v>
      </c>
      <c r="B550" s="6">
        <v>61.4</v>
      </c>
    </row>
    <row r="551" spans="1:2" x14ac:dyDescent="0.25">
      <c r="A551" s="5">
        <v>33939</v>
      </c>
      <c r="B551" s="6">
        <v>61.4</v>
      </c>
    </row>
    <row r="552" spans="1:2" x14ac:dyDescent="0.25">
      <c r="A552" s="5">
        <v>33970</v>
      </c>
      <c r="B552" s="6">
        <v>61.4</v>
      </c>
    </row>
    <row r="553" spans="1:2" x14ac:dyDescent="0.25">
      <c r="A553" s="5">
        <v>34001</v>
      </c>
      <c r="B553" s="6">
        <v>61.4</v>
      </c>
    </row>
    <row r="554" spans="1:2" x14ac:dyDescent="0.25">
      <c r="A554" s="5">
        <v>34029</v>
      </c>
      <c r="B554" s="6">
        <v>61.5</v>
      </c>
    </row>
    <row r="555" spans="1:2" x14ac:dyDescent="0.25">
      <c r="A555" s="5">
        <v>34060</v>
      </c>
      <c r="B555" s="6">
        <v>61.5</v>
      </c>
    </row>
    <row r="556" spans="1:2" x14ac:dyDescent="0.25">
      <c r="A556" s="5">
        <v>34090</v>
      </c>
      <c r="B556" s="6">
        <v>61.7</v>
      </c>
    </row>
    <row r="557" spans="1:2" x14ac:dyDescent="0.25">
      <c r="A557" s="5">
        <v>34121</v>
      </c>
      <c r="B557" s="6">
        <v>61.8</v>
      </c>
    </row>
    <row r="558" spans="1:2" x14ac:dyDescent="0.25">
      <c r="A558" s="5">
        <v>34151</v>
      </c>
      <c r="B558" s="6">
        <v>61.8</v>
      </c>
    </row>
    <row r="559" spans="1:2" x14ac:dyDescent="0.25">
      <c r="A559" s="5">
        <v>34182</v>
      </c>
      <c r="B559" s="6">
        <v>62</v>
      </c>
    </row>
    <row r="560" spans="1:2" x14ac:dyDescent="0.25">
      <c r="A560" s="5">
        <v>34213</v>
      </c>
      <c r="B560" s="6">
        <v>61.7</v>
      </c>
    </row>
    <row r="561" spans="1:2" x14ac:dyDescent="0.25">
      <c r="A561" s="5">
        <v>34243</v>
      </c>
      <c r="B561" s="6">
        <v>61.8</v>
      </c>
    </row>
    <row r="562" spans="1:2" x14ac:dyDescent="0.25">
      <c r="A562" s="5">
        <v>34274</v>
      </c>
      <c r="B562" s="6">
        <v>61.9</v>
      </c>
    </row>
    <row r="563" spans="1:2" x14ac:dyDescent="0.25">
      <c r="A563" s="5">
        <v>34304</v>
      </c>
      <c r="B563" s="6">
        <v>62</v>
      </c>
    </row>
    <row r="564" spans="1:2" x14ac:dyDescent="0.25">
      <c r="A564" s="5">
        <v>34335</v>
      </c>
      <c r="B564" s="6">
        <v>62.2</v>
      </c>
    </row>
    <row r="565" spans="1:2" x14ac:dyDescent="0.25">
      <c r="A565" s="5">
        <v>34366</v>
      </c>
      <c r="B565" s="6">
        <v>62.3</v>
      </c>
    </row>
    <row r="566" spans="1:2" x14ac:dyDescent="0.25">
      <c r="A566" s="5">
        <v>34394</v>
      </c>
      <c r="B566" s="6">
        <v>62.1</v>
      </c>
    </row>
    <row r="567" spans="1:2" x14ac:dyDescent="0.25">
      <c r="A567" s="5">
        <v>34425</v>
      </c>
      <c r="B567" s="6">
        <v>62.3</v>
      </c>
    </row>
    <row r="568" spans="1:2" x14ac:dyDescent="0.25">
      <c r="A568" s="5">
        <v>34455</v>
      </c>
      <c r="B568" s="6">
        <v>62.5</v>
      </c>
    </row>
    <row r="569" spans="1:2" x14ac:dyDescent="0.25">
      <c r="A569" s="5">
        <v>34486</v>
      </c>
      <c r="B569" s="6">
        <v>62.3</v>
      </c>
    </row>
    <row r="570" spans="1:2" x14ac:dyDescent="0.25">
      <c r="A570" s="5">
        <v>34516</v>
      </c>
      <c r="B570" s="6">
        <v>62.3</v>
      </c>
    </row>
    <row r="571" spans="1:2" x14ac:dyDescent="0.25">
      <c r="A571" s="5">
        <v>34547</v>
      </c>
      <c r="B571" s="6">
        <v>62.6</v>
      </c>
    </row>
    <row r="572" spans="1:2" x14ac:dyDescent="0.25">
      <c r="A572" s="5">
        <v>34578</v>
      </c>
      <c r="B572" s="6">
        <v>62.7</v>
      </c>
    </row>
    <row r="573" spans="1:2" x14ac:dyDescent="0.25">
      <c r="A573" s="5">
        <v>34608</v>
      </c>
      <c r="B573" s="6">
        <v>62.9</v>
      </c>
    </row>
    <row r="574" spans="1:2" x14ac:dyDescent="0.25">
      <c r="A574" s="5">
        <v>34639</v>
      </c>
      <c r="B574" s="6">
        <v>63</v>
      </c>
    </row>
    <row r="575" spans="1:2" x14ac:dyDescent="0.25">
      <c r="A575" s="5">
        <v>34669</v>
      </c>
      <c r="B575" s="6">
        <v>63.1</v>
      </c>
    </row>
    <row r="576" spans="1:2" x14ac:dyDescent="0.25">
      <c r="A576" s="5">
        <v>34700</v>
      </c>
      <c r="B576" s="6">
        <v>63</v>
      </c>
    </row>
    <row r="577" spans="1:2" x14ac:dyDescent="0.25">
      <c r="A577" s="5">
        <v>34731</v>
      </c>
      <c r="B577" s="6">
        <v>63.1</v>
      </c>
    </row>
    <row r="578" spans="1:2" x14ac:dyDescent="0.25">
      <c r="A578" s="5">
        <v>34759</v>
      </c>
      <c r="B578" s="6">
        <v>63.1</v>
      </c>
    </row>
    <row r="579" spans="1:2" x14ac:dyDescent="0.25">
      <c r="A579" s="5">
        <v>34790</v>
      </c>
      <c r="B579" s="6">
        <v>63.1</v>
      </c>
    </row>
    <row r="580" spans="1:2" x14ac:dyDescent="0.25">
      <c r="A580" s="5">
        <v>34820</v>
      </c>
      <c r="B580" s="6">
        <v>62.7</v>
      </c>
    </row>
    <row r="581" spans="1:2" x14ac:dyDescent="0.25">
      <c r="A581" s="5">
        <v>34851</v>
      </c>
      <c r="B581" s="6">
        <v>62.7</v>
      </c>
    </row>
    <row r="582" spans="1:2" x14ac:dyDescent="0.25">
      <c r="A582" s="5">
        <v>34881</v>
      </c>
      <c r="B582" s="6">
        <v>62.8</v>
      </c>
    </row>
    <row r="583" spans="1:2" x14ac:dyDescent="0.25">
      <c r="A583" s="5">
        <v>34912</v>
      </c>
      <c r="B583" s="6">
        <v>62.8</v>
      </c>
    </row>
    <row r="584" spans="1:2" x14ac:dyDescent="0.25">
      <c r="A584" s="5">
        <v>34943</v>
      </c>
      <c r="B584" s="6">
        <v>62.9</v>
      </c>
    </row>
    <row r="585" spans="1:2" x14ac:dyDescent="0.25">
      <c r="A585" s="5">
        <v>34973</v>
      </c>
      <c r="B585" s="6">
        <v>62.9</v>
      </c>
    </row>
    <row r="586" spans="1:2" x14ac:dyDescent="0.25">
      <c r="A586" s="5">
        <v>35004</v>
      </c>
      <c r="B586" s="6">
        <v>62.8</v>
      </c>
    </row>
    <row r="587" spans="1:2" x14ac:dyDescent="0.25">
      <c r="A587" s="5">
        <v>35034</v>
      </c>
      <c r="B587" s="6">
        <v>62.7</v>
      </c>
    </row>
    <row r="588" spans="1:2" x14ac:dyDescent="0.25">
      <c r="A588" s="5">
        <v>35065</v>
      </c>
      <c r="B588" s="6">
        <v>62.7</v>
      </c>
    </row>
    <row r="589" spans="1:2" x14ac:dyDescent="0.25">
      <c r="A589" s="5">
        <v>35096</v>
      </c>
      <c r="B589" s="6">
        <v>62.9</v>
      </c>
    </row>
    <row r="590" spans="1:2" x14ac:dyDescent="0.25">
      <c r="A590" s="5">
        <v>35125</v>
      </c>
      <c r="B590" s="6">
        <v>63</v>
      </c>
    </row>
    <row r="591" spans="1:2" x14ac:dyDescent="0.25">
      <c r="A591" s="5">
        <v>35156</v>
      </c>
      <c r="B591" s="6">
        <v>63</v>
      </c>
    </row>
    <row r="592" spans="1:2" x14ac:dyDescent="0.25">
      <c r="A592" s="5">
        <v>35186</v>
      </c>
      <c r="B592" s="6">
        <v>63</v>
      </c>
    </row>
    <row r="593" spans="1:2" x14ac:dyDescent="0.25">
      <c r="A593" s="5">
        <v>35217</v>
      </c>
      <c r="B593" s="6">
        <v>63.2</v>
      </c>
    </row>
    <row r="594" spans="1:2" x14ac:dyDescent="0.25">
      <c r="A594" s="5">
        <v>35247</v>
      </c>
      <c r="B594" s="6">
        <v>63.3</v>
      </c>
    </row>
    <row r="595" spans="1:2" x14ac:dyDescent="0.25">
      <c r="A595" s="5">
        <v>35278</v>
      </c>
      <c r="B595" s="6">
        <v>63.3</v>
      </c>
    </row>
    <row r="596" spans="1:2" x14ac:dyDescent="0.25">
      <c r="A596" s="5">
        <v>35309</v>
      </c>
      <c r="B596" s="6">
        <v>63.4</v>
      </c>
    </row>
    <row r="597" spans="1:2" x14ac:dyDescent="0.25">
      <c r="A597" s="5">
        <v>35339</v>
      </c>
      <c r="B597" s="6">
        <v>63.5</v>
      </c>
    </row>
    <row r="598" spans="1:2" x14ac:dyDescent="0.25">
      <c r="A598" s="5">
        <v>35370</v>
      </c>
      <c r="B598" s="6">
        <v>63.4</v>
      </c>
    </row>
    <row r="599" spans="1:2" x14ac:dyDescent="0.25">
      <c r="A599" s="5">
        <v>35400</v>
      </c>
      <c r="B599" s="6">
        <v>63.4</v>
      </c>
    </row>
    <row r="600" spans="1:2" x14ac:dyDescent="0.25">
      <c r="A600" s="5">
        <v>35431</v>
      </c>
      <c r="B600" s="6">
        <v>63.4</v>
      </c>
    </row>
    <row r="601" spans="1:2" x14ac:dyDescent="0.25">
      <c r="A601" s="5">
        <v>35462</v>
      </c>
      <c r="B601" s="6">
        <v>63.4</v>
      </c>
    </row>
    <row r="602" spans="1:2" x14ac:dyDescent="0.25">
      <c r="A602" s="5">
        <v>35490</v>
      </c>
      <c r="B602" s="6">
        <v>63.6</v>
      </c>
    </row>
    <row r="603" spans="1:2" x14ac:dyDescent="0.25">
      <c r="A603" s="5">
        <v>35521</v>
      </c>
      <c r="B603" s="6">
        <v>63.7</v>
      </c>
    </row>
    <row r="604" spans="1:2" x14ac:dyDescent="0.25">
      <c r="A604" s="5">
        <v>35551</v>
      </c>
      <c r="B604" s="6">
        <v>63.8</v>
      </c>
    </row>
    <row r="605" spans="1:2" x14ac:dyDescent="0.25">
      <c r="A605" s="5">
        <v>35582</v>
      </c>
      <c r="B605" s="6">
        <v>63.7</v>
      </c>
    </row>
    <row r="606" spans="1:2" x14ac:dyDescent="0.25">
      <c r="A606" s="5">
        <v>35612</v>
      </c>
      <c r="B606" s="6">
        <v>63.9</v>
      </c>
    </row>
    <row r="607" spans="1:2" x14ac:dyDescent="0.25">
      <c r="A607" s="5">
        <v>35643</v>
      </c>
      <c r="B607" s="6">
        <v>63.9</v>
      </c>
    </row>
    <row r="608" spans="1:2" x14ac:dyDescent="0.25">
      <c r="A608" s="5">
        <v>35674</v>
      </c>
      <c r="B608" s="6">
        <v>63.9</v>
      </c>
    </row>
    <row r="609" spans="1:2" x14ac:dyDescent="0.25">
      <c r="A609" s="5">
        <v>35704</v>
      </c>
      <c r="B609" s="6">
        <v>63.9</v>
      </c>
    </row>
    <row r="610" spans="1:2" x14ac:dyDescent="0.25">
      <c r="A610" s="5">
        <v>35735</v>
      </c>
      <c r="B610" s="6">
        <v>64.099999999999994</v>
      </c>
    </row>
    <row r="611" spans="1:2" x14ac:dyDescent="0.25">
      <c r="A611" s="5">
        <v>35765</v>
      </c>
      <c r="B611" s="6">
        <v>64</v>
      </c>
    </row>
    <row r="612" spans="1:2" x14ac:dyDescent="0.25">
      <c r="A612" s="5">
        <v>35796</v>
      </c>
      <c r="B612" s="6">
        <v>64</v>
      </c>
    </row>
    <row r="613" spans="1:2" x14ac:dyDescent="0.25">
      <c r="A613" s="5">
        <v>35827</v>
      </c>
      <c r="B613" s="6">
        <v>64</v>
      </c>
    </row>
    <row r="614" spans="1:2" x14ac:dyDescent="0.25">
      <c r="A614" s="5">
        <v>35855</v>
      </c>
      <c r="B614" s="6">
        <v>64</v>
      </c>
    </row>
    <row r="615" spans="1:2" x14ac:dyDescent="0.25">
      <c r="A615" s="5">
        <v>35886</v>
      </c>
      <c r="B615" s="6">
        <v>64.099999999999994</v>
      </c>
    </row>
    <row r="616" spans="1:2" x14ac:dyDescent="0.25">
      <c r="A616" s="5">
        <v>35916</v>
      </c>
      <c r="B616" s="6">
        <v>64.099999999999994</v>
      </c>
    </row>
    <row r="617" spans="1:2" x14ac:dyDescent="0.25">
      <c r="A617" s="5">
        <v>35947</v>
      </c>
      <c r="B617" s="6">
        <v>64</v>
      </c>
    </row>
    <row r="618" spans="1:2" x14ac:dyDescent="0.25">
      <c r="A618" s="5">
        <v>35977</v>
      </c>
      <c r="B618" s="6">
        <v>64</v>
      </c>
    </row>
    <row r="619" spans="1:2" x14ac:dyDescent="0.25">
      <c r="A619" s="5">
        <v>36008</v>
      </c>
      <c r="B619" s="6">
        <v>63.9</v>
      </c>
    </row>
    <row r="620" spans="1:2" x14ac:dyDescent="0.25">
      <c r="A620" s="5">
        <v>36039</v>
      </c>
      <c r="B620" s="6">
        <v>64.2</v>
      </c>
    </row>
    <row r="621" spans="1:2" x14ac:dyDescent="0.25">
      <c r="A621" s="5">
        <v>36069</v>
      </c>
      <c r="B621" s="6">
        <v>64.099999999999994</v>
      </c>
    </row>
    <row r="622" spans="1:2" x14ac:dyDescent="0.25">
      <c r="A622" s="5">
        <v>36100</v>
      </c>
      <c r="B622" s="6">
        <v>64.2</v>
      </c>
    </row>
    <row r="623" spans="1:2" x14ac:dyDescent="0.25">
      <c r="A623" s="5">
        <v>36130</v>
      </c>
      <c r="B623" s="6">
        <v>64.3</v>
      </c>
    </row>
    <row r="624" spans="1:2" x14ac:dyDescent="0.25">
      <c r="A624" s="5">
        <v>36161</v>
      </c>
      <c r="B624" s="6">
        <v>64.400000000000006</v>
      </c>
    </row>
    <row r="625" spans="1:2" x14ac:dyDescent="0.25">
      <c r="A625" s="5">
        <v>36192</v>
      </c>
      <c r="B625" s="6">
        <v>64.2</v>
      </c>
    </row>
    <row r="626" spans="1:2" x14ac:dyDescent="0.25">
      <c r="A626" s="5">
        <v>36220</v>
      </c>
      <c r="B626" s="6">
        <v>64.2</v>
      </c>
    </row>
    <row r="627" spans="1:2" x14ac:dyDescent="0.25">
      <c r="A627" s="5">
        <v>36251</v>
      </c>
      <c r="B627" s="6">
        <v>64.2</v>
      </c>
    </row>
    <row r="628" spans="1:2" x14ac:dyDescent="0.25">
      <c r="A628" s="5">
        <v>36281</v>
      </c>
      <c r="B628" s="6">
        <v>64.3</v>
      </c>
    </row>
    <row r="629" spans="1:2" x14ac:dyDescent="0.25">
      <c r="A629" s="5">
        <v>36312</v>
      </c>
      <c r="B629" s="6">
        <v>64.2</v>
      </c>
    </row>
    <row r="630" spans="1:2" x14ac:dyDescent="0.25">
      <c r="A630" s="5">
        <v>36342</v>
      </c>
      <c r="B630" s="6">
        <v>64.2</v>
      </c>
    </row>
    <row r="631" spans="1:2" x14ac:dyDescent="0.25">
      <c r="A631" s="5">
        <v>36373</v>
      </c>
      <c r="B631" s="6">
        <v>64.2</v>
      </c>
    </row>
    <row r="632" spans="1:2" x14ac:dyDescent="0.25">
      <c r="A632" s="5">
        <v>36404</v>
      </c>
      <c r="B632" s="6">
        <v>64.2</v>
      </c>
    </row>
    <row r="633" spans="1:2" x14ac:dyDescent="0.25">
      <c r="A633" s="5">
        <v>36434</v>
      </c>
      <c r="B633" s="6">
        <v>64.3</v>
      </c>
    </row>
    <row r="634" spans="1:2" x14ac:dyDescent="0.25">
      <c r="A634" s="5">
        <v>36465</v>
      </c>
      <c r="B634" s="6">
        <v>64.400000000000006</v>
      </c>
    </row>
    <row r="635" spans="1:2" x14ac:dyDescent="0.25">
      <c r="A635" s="5">
        <v>36495</v>
      </c>
      <c r="B635" s="6">
        <v>64.400000000000006</v>
      </c>
    </row>
    <row r="636" spans="1:2" x14ac:dyDescent="0.25">
      <c r="A636" s="5">
        <v>36526</v>
      </c>
      <c r="B636" s="6">
        <v>64.599999999999994</v>
      </c>
    </row>
    <row r="637" spans="1:2" x14ac:dyDescent="0.25">
      <c r="A637" s="5">
        <v>36557</v>
      </c>
      <c r="B637" s="6">
        <v>64.599999999999994</v>
      </c>
    </row>
    <row r="638" spans="1:2" x14ac:dyDescent="0.25">
      <c r="A638" s="5">
        <v>36586</v>
      </c>
      <c r="B638" s="6">
        <v>64.599999999999994</v>
      </c>
    </row>
    <row r="639" spans="1:2" x14ac:dyDescent="0.25">
      <c r="A639" s="5">
        <v>36617</v>
      </c>
      <c r="B639" s="6">
        <v>64.7</v>
      </c>
    </row>
    <row r="640" spans="1:2" x14ac:dyDescent="0.25">
      <c r="A640" s="5">
        <v>36647</v>
      </c>
      <c r="B640" s="6">
        <v>64.400000000000006</v>
      </c>
    </row>
    <row r="641" spans="1:2" x14ac:dyDescent="0.25">
      <c r="A641" s="5">
        <v>36678</v>
      </c>
      <c r="B641" s="6">
        <v>64.5</v>
      </c>
    </row>
    <row r="642" spans="1:2" x14ac:dyDescent="0.25">
      <c r="A642" s="5">
        <v>36708</v>
      </c>
      <c r="B642" s="6">
        <v>64.2</v>
      </c>
    </row>
    <row r="643" spans="1:2" x14ac:dyDescent="0.25">
      <c r="A643" s="5">
        <v>36739</v>
      </c>
      <c r="B643" s="6">
        <v>64.2</v>
      </c>
    </row>
    <row r="644" spans="1:2" x14ac:dyDescent="0.25">
      <c r="A644" s="5">
        <v>36770</v>
      </c>
      <c r="B644" s="6">
        <v>64.2</v>
      </c>
    </row>
    <row r="645" spans="1:2" x14ac:dyDescent="0.25">
      <c r="A645" s="5">
        <v>36800</v>
      </c>
      <c r="B645" s="6">
        <v>64.2</v>
      </c>
    </row>
    <row r="646" spans="1:2" x14ac:dyDescent="0.25">
      <c r="A646" s="5">
        <v>36831</v>
      </c>
      <c r="B646" s="6">
        <v>64.3</v>
      </c>
    </row>
    <row r="647" spans="1:2" x14ac:dyDescent="0.25">
      <c r="A647" s="5">
        <v>36861</v>
      </c>
      <c r="B647" s="6">
        <v>64.400000000000006</v>
      </c>
    </row>
    <row r="648" spans="1:2" x14ac:dyDescent="0.25">
      <c r="A648" s="5">
        <v>36892</v>
      </c>
      <c r="B648" s="6">
        <v>64.400000000000006</v>
      </c>
    </row>
    <row r="649" spans="1:2" x14ac:dyDescent="0.25">
      <c r="A649" s="5">
        <v>36923</v>
      </c>
      <c r="B649" s="6">
        <v>64.3</v>
      </c>
    </row>
    <row r="650" spans="1:2" x14ac:dyDescent="0.25">
      <c r="A650" s="5">
        <v>36951</v>
      </c>
      <c r="B650" s="6">
        <v>64.3</v>
      </c>
    </row>
    <row r="651" spans="1:2" x14ac:dyDescent="0.25">
      <c r="A651" s="5">
        <v>36982</v>
      </c>
      <c r="B651" s="6">
        <v>64</v>
      </c>
    </row>
    <row r="652" spans="1:2" x14ac:dyDescent="0.25">
      <c r="A652" s="5">
        <v>37012</v>
      </c>
      <c r="B652" s="6">
        <v>63.8</v>
      </c>
    </row>
    <row r="653" spans="1:2" x14ac:dyDescent="0.25">
      <c r="A653" s="5">
        <v>37043</v>
      </c>
      <c r="B653" s="6">
        <v>63.7</v>
      </c>
    </row>
    <row r="654" spans="1:2" x14ac:dyDescent="0.25">
      <c r="A654" s="5">
        <v>37073</v>
      </c>
      <c r="B654" s="6">
        <v>63.7</v>
      </c>
    </row>
    <row r="655" spans="1:2" x14ac:dyDescent="0.25">
      <c r="A655" s="5">
        <v>37104</v>
      </c>
      <c r="B655" s="6">
        <v>63.2</v>
      </c>
    </row>
    <row r="656" spans="1:2" x14ac:dyDescent="0.25">
      <c r="A656" s="5">
        <v>37135</v>
      </c>
      <c r="B656" s="6">
        <v>63.5</v>
      </c>
    </row>
    <row r="657" spans="1:2" x14ac:dyDescent="0.25">
      <c r="A657" s="5">
        <v>37165</v>
      </c>
      <c r="B657" s="6">
        <v>63.2</v>
      </c>
    </row>
    <row r="658" spans="1:2" x14ac:dyDescent="0.25">
      <c r="A658" s="5">
        <v>37196</v>
      </c>
      <c r="B658" s="6">
        <v>63</v>
      </c>
    </row>
    <row r="659" spans="1:2" x14ac:dyDescent="0.25">
      <c r="A659" s="5">
        <v>37226</v>
      </c>
      <c r="B659" s="6">
        <v>62.9</v>
      </c>
    </row>
    <row r="660" spans="1:2" x14ac:dyDescent="0.25">
      <c r="A660" s="5">
        <v>37257</v>
      </c>
      <c r="B660" s="6">
        <v>62.7</v>
      </c>
    </row>
    <row r="661" spans="1:2" x14ac:dyDescent="0.25">
      <c r="A661" s="5">
        <v>37288</v>
      </c>
      <c r="B661" s="6">
        <v>63</v>
      </c>
    </row>
    <row r="662" spans="1:2" x14ac:dyDescent="0.25">
      <c r="A662" s="5">
        <v>37316</v>
      </c>
      <c r="B662" s="6">
        <v>62.8</v>
      </c>
    </row>
    <row r="663" spans="1:2" x14ac:dyDescent="0.25">
      <c r="A663" s="5">
        <v>37347</v>
      </c>
      <c r="B663" s="6">
        <v>62.7</v>
      </c>
    </row>
    <row r="664" spans="1:2" x14ac:dyDescent="0.25">
      <c r="A664" s="5">
        <v>37377</v>
      </c>
      <c r="B664" s="6">
        <v>62.9</v>
      </c>
    </row>
    <row r="665" spans="1:2" x14ac:dyDescent="0.25">
      <c r="A665" s="5">
        <v>37408</v>
      </c>
      <c r="B665" s="6">
        <v>62.7</v>
      </c>
    </row>
    <row r="666" spans="1:2" x14ac:dyDescent="0.25">
      <c r="A666" s="5">
        <v>37438</v>
      </c>
      <c r="B666" s="6">
        <v>62.7</v>
      </c>
    </row>
    <row r="667" spans="1:2" x14ac:dyDescent="0.25">
      <c r="A667" s="5">
        <v>37469</v>
      </c>
      <c r="B667" s="6">
        <v>62.7</v>
      </c>
    </row>
    <row r="668" spans="1:2" x14ac:dyDescent="0.25">
      <c r="A668" s="5">
        <v>37500</v>
      </c>
      <c r="B668" s="6">
        <v>63</v>
      </c>
    </row>
    <row r="669" spans="1:2" x14ac:dyDescent="0.25">
      <c r="A669" s="5">
        <v>37530</v>
      </c>
      <c r="B669" s="6">
        <v>62.7</v>
      </c>
    </row>
    <row r="670" spans="1:2" x14ac:dyDescent="0.25">
      <c r="A670" s="5">
        <v>37561</v>
      </c>
      <c r="B670" s="6">
        <v>62.5</v>
      </c>
    </row>
    <row r="671" spans="1:2" x14ac:dyDescent="0.25">
      <c r="A671" s="5">
        <v>37591</v>
      </c>
      <c r="B671" s="6">
        <v>62.4</v>
      </c>
    </row>
    <row r="672" spans="1:2" x14ac:dyDescent="0.25">
      <c r="A672" s="5">
        <v>37622</v>
      </c>
      <c r="B672" s="6">
        <v>62.5</v>
      </c>
    </row>
    <row r="673" spans="1:2" x14ac:dyDescent="0.25">
      <c r="A673" s="5">
        <v>37653</v>
      </c>
      <c r="B673" s="6">
        <v>62.5</v>
      </c>
    </row>
    <row r="674" spans="1:2" x14ac:dyDescent="0.25">
      <c r="A674" s="5">
        <v>37681</v>
      </c>
      <c r="B674" s="6">
        <v>62.4</v>
      </c>
    </row>
    <row r="675" spans="1:2" x14ac:dyDescent="0.25">
      <c r="A675" s="5">
        <v>37712</v>
      </c>
      <c r="B675" s="6">
        <v>62.4</v>
      </c>
    </row>
    <row r="676" spans="1:2" x14ac:dyDescent="0.25">
      <c r="A676" s="5">
        <v>37742</v>
      </c>
      <c r="B676" s="6">
        <v>62.3</v>
      </c>
    </row>
    <row r="677" spans="1:2" x14ac:dyDescent="0.25">
      <c r="A677" s="5">
        <v>37773</v>
      </c>
      <c r="B677" s="6">
        <v>62.3</v>
      </c>
    </row>
    <row r="678" spans="1:2" x14ac:dyDescent="0.25">
      <c r="A678" s="5">
        <v>37803</v>
      </c>
      <c r="B678" s="6">
        <v>62.1</v>
      </c>
    </row>
    <row r="679" spans="1:2" x14ac:dyDescent="0.25">
      <c r="A679" s="5">
        <v>37834</v>
      </c>
      <c r="B679" s="6">
        <v>62.1</v>
      </c>
    </row>
    <row r="680" spans="1:2" x14ac:dyDescent="0.25">
      <c r="A680" s="5">
        <v>37865</v>
      </c>
      <c r="B680" s="6">
        <v>62</v>
      </c>
    </row>
    <row r="681" spans="1:2" x14ac:dyDescent="0.25">
      <c r="A681" s="5">
        <v>37895</v>
      </c>
      <c r="B681" s="6">
        <v>62.1</v>
      </c>
    </row>
    <row r="682" spans="1:2" x14ac:dyDescent="0.25">
      <c r="A682" s="5">
        <v>37926</v>
      </c>
      <c r="B682" s="6">
        <v>62.3</v>
      </c>
    </row>
    <row r="683" spans="1:2" x14ac:dyDescent="0.25">
      <c r="A683" s="5">
        <v>37956</v>
      </c>
      <c r="B683" s="6">
        <v>62.2</v>
      </c>
    </row>
    <row r="684" spans="1:2" x14ac:dyDescent="0.25">
      <c r="A684" s="5">
        <v>37987</v>
      </c>
      <c r="B684" s="6">
        <v>62.3</v>
      </c>
    </row>
    <row r="685" spans="1:2" x14ac:dyDescent="0.25">
      <c r="A685" s="5">
        <v>38018</v>
      </c>
      <c r="B685" s="6">
        <v>62.3</v>
      </c>
    </row>
    <row r="686" spans="1:2" x14ac:dyDescent="0.25">
      <c r="A686" s="5">
        <v>38047</v>
      </c>
      <c r="B686" s="6">
        <v>62.2</v>
      </c>
    </row>
    <row r="687" spans="1:2" x14ac:dyDescent="0.25">
      <c r="A687" s="5">
        <v>38078</v>
      </c>
      <c r="B687" s="6">
        <v>62.3</v>
      </c>
    </row>
    <row r="688" spans="1:2" x14ac:dyDescent="0.25">
      <c r="A688" s="5">
        <v>38108</v>
      </c>
      <c r="B688" s="6">
        <v>62.3</v>
      </c>
    </row>
    <row r="689" spans="1:2" x14ac:dyDescent="0.25">
      <c r="A689" s="5">
        <v>38139</v>
      </c>
      <c r="B689" s="6">
        <v>62.4</v>
      </c>
    </row>
    <row r="690" spans="1:2" x14ac:dyDescent="0.25">
      <c r="A690" s="5">
        <v>38169</v>
      </c>
      <c r="B690" s="6">
        <v>62.5</v>
      </c>
    </row>
    <row r="691" spans="1:2" x14ac:dyDescent="0.25">
      <c r="A691" s="5">
        <v>38200</v>
      </c>
      <c r="B691" s="6">
        <v>62.4</v>
      </c>
    </row>
    <row r="692" spans="1:2" x14ac:dyDescent="0.25">
      <c r="A692" s="5">
        <v>38231</v>
      </c>
      <c r="B692" s="6">
        <v>62.3</v>
      </c>
    </row>
    <row r="693" spans="1:2" x14ac:dyDescent="0.25">
      <c r="A693" s="5">
        <v>38261</v>
      </c>
      <c r="B693" s="6">
        <v>62.3</v>
      </c>
    </row>
    <row r="694" spans="1:2" x14ac:dyDescent="0.25">
      <c r="A694" s="5">
        <v>38292</v>
      </c>
      <c r="B694" s="6">
        <v>62.5</v>
      </c>
    </row>
    <row r="695" spans="1:2" x14ac:dyDescent="0.25">
      <c r="A695" s="5">
        <v>38322</v>
      </c>
      <c r="B695" s="6">
        <v>62.4</v>
      </c>
    </row>
    <row r="696" spans="1:2" x14ac:dyDescent="0.25">
      <c r="A696" s="5">
        <v>38353</v>
      </c>
      <c r="B696" s="6">
        <v>62.4</v>
      </c>
    </row>
    <row r="697" spans="1:2" x14ac:dyDescent="0.25">
      <c r="A697" s="5">
        <v>38384</v>
      </c>
      <c r="B697" s="6">
        <v>62.4</v>
      </c>
    </row>
    <row r="698" spans="1:2" x14ac:dyDescent="0.25">
      <c r="A698" s="5">
        <v>38412</v>
      </c>
      <c r="B698" s="6">
        <v>62.4</v>
      </c>
    </row>
    <row r="699" spans="1:2" x14ac:dyDescent="0.25">
      <c r="A699" s="5">
        <v>38443</v>
      </c>
      <c r="B699" s="6">
        <v>62.7</v>
      </c>
    </row>
    <row r="700" spans="1:2" x14ac:dyDescent="0.25">
      <c r="A700" s="5">
        <v>38473</v>
      </c>
      <c r="B700" s="6">
        <v>62.8</v>
      </c>
    </row>
    <row r="701" spans="1:2" x14ac:dyDescent="0.25">
      <c r="A701" s="5">
        <v>38504</v>
      </c>
      <c r="B701" s="6">
        <v>62.7</v>
      </c>
    </row>
    <row r="702" spans="1:2" x14ac:dyDescent="0.25">
      <c r="A702" s="5">
        <v>38534</v>
      </c>
      <c r="B702" s="6">
        <v>62.8</v>
      </c>
    </row>
    <row r="703" spans="1:2" x14ac:dyDescent="0.25">
      <c r="A703" s="5">
        <v>38565</v>
      </c>
      <c r="B703" s="6">
        <v>62.9</v>
      </c>
    </row>
    <row r="704" spans="1:2" x14ac:dyDescent="0.25">
      <c r="A704" s="5">
        <v>38596</v>
      </c>
      <c r="B704" s="6">
        <v>62.8</v>
      </c>
    </row>
    <row r="705" spans="1:2" x14ac:dyDescent="0.25">
      <c r="A705" s="5">
        <v>38626</v>
      </c>
      <c r="B705" s="6">
        <v>62.8</v>
      </c>
    </row>
    <row r="706" spans="1:2" x14ac:dyDescent="0.25">
      <c r="A706" s="5">
        <v>38657</v>
      </c>
      <c r="B706" s="6">
        <v>62.7</v>
      </c>
    </row>
    <row r="707" spans="1:2" x14ac:dyDescent="0.25">
      <c r="A707" s="5">
        <v>38687</v>
      </c>
      <c r="B707" s="6">
        <v>62.8</v>
      </c>
    </row>
    <row r="708" spans="1:2" x14ac:dyDescent="0.25">
      <c r="A708" s="5">
        <v>38718</v>
      </c>
      <c r="B708" s="6">
        <v>62.9</v>
      </c>
    </row>
    <row r="709" spans="1:2" x14ac:dyDescent="0.25">
      <c r="A709" s="5">
        <v>38749</v>
      </c>
      <c r="B709" s="6">
        <v>63</v>
      </c>
    </row>
    <row r="710" spans="1:2" x14ac:dyDescent="0.25">
      <c r="A710" s="5">
        <v>38777</v>
      </c>
      <c r="B710" s="6">
        <v>63.1</v>
      </c>
    </row>
    <row r="711" spans="1:2" x14ac:dyDescent="0.25">
      <c r="A711" s="5">
        <v>38808</v>
      </c>
      <c r="B711" s="6">
        <v>63</v>
      </c>
    </row>
    <row r="712" spans="1:2" x14ac:dyDescent="0.25">
      <c r="A712" s="5">
        <v>38838</v>
      </c>
      <c r="B712" s="6">
        <v>63.1</v>
      </c>
    </row>
    <row r="713" spans="1:2" x14ac:dyDescent="0.25">
      <c r="A713" s="5">
        <v>38869</v>
      </c>
      <c r="B713" s="6">
        <v>63.1</v>
      </c>
    </row>
    <row r="714" spans="1:2" x14ac:dyDescent="0.25">
      <c r="A714" s="5">
        <v>38899</v>
      </c>
      <c r="B714" s="6">
        <v>63</v>
      </c>
    </row>
    <row r="715" spans="1:2" x14ac:dyDescent="0.25">
      <c r="A715" s="5">
        <v>38930</v>
      </c>
      <c r="B715" s="6">
        <v>63.1</v>
      </c>
    </row>
    <row r="716" spans="1:2" x14ac:dyDescent="0.25">
      <c r="A716" s="5">
        <v>38961</v>
      </c>
      <c r="B716" s="6">
        <v>63.1</v>
      </c>
    </row>
    <row r="717" spans="1:2" x14ac:dyDescent="0.25">
      <c r="A717" s="5">
        <v>38991</v>
      </c>
      <c r="B717" s="6">
        <v>63.3</v>
      </c>
    </row>
    <row r="718" spans="1:2" x14ac:dyDescent="0.25">
      <c r="A718" s="5">
        <v>39022</v>
      </c>
      <c r="B718" s="6">
        <v>63.3</v>
      </c>
    </row>
    <row r="719" spans="1:2" x14ac:dyDescent="0.25">
      <c r="A719" s="5">
        <v>39052</v>
      </c>
      <c r="B719" s="6">
        <v>63.4</v>
      </c>
    </row>
    <row r="720" spans="1:2" x14ac:dyDescent="0.25">
      <c r="A720" s="5">
        <v>39083</v>
      </c>
      <c r="B720" s="6">
        <v>63.3</v>
      </c>
    </row>
    <row r="721" spans="1:2" x14ac:dyDescent="0.25">
      <c r="A721" s="5">
        <v>39114</v>
      </c>
      <c r="B721" s="6">
        <v>63.3</v>
      </c>
    </row>
    <row r="722" spans="1:2" x14ac:dyDescent="0.25">
      <c r="A722" s="5">
        <v>39142</v>
      </c>
      <c r="B722" s="6">
        <v>63.3</v>
      </c>
    </row>
    <row r="723" spans="1:2" x14ac:dyDescent="0.25">
      <c r="A723" s="5">
        <v>39173</v>
      </c>
      <c r="B723" s="6">
        <v>63</v>
      </c>
    </row>
    <row r="724" spans="1:2" x14ac:dyDescent="0.25">
      <c r="A724" s="5">
        <v>39203</v>
      </c>
      <c r="B724" s="6">
        <v>63</v>
      </c>
    </row>
    <row r="725" spans="1:2" x14ac:dyDescent="0.25">
      <c r="A725" s="5">
        <v>39234</v>
      </c>
      <c r="B725" s="6">
        <v>63</v>
      </c>
    </row>
    <row r="726" spans="1:2" x14ac:dyDescent="0.25">
      <c r="A726" s="5">
        <v>39264</v>
      </c>
      <c r="B726" s="6">
        <v>62.9</v>
      </c>
    </row>
    <row r="727" spans="1:2" x14ac:dyDescent="0.25">
      <c r="A727" s="5">
        <v>39295</v>
      </c>
      <c r="B727" s="6">
        <v>62.7</v>
      </c>
    </row>
    <row r="728" spans="1:2" x14ac:dyDescent="0.25">
      <c r="A728" s="5">
        <v>39326</v>
      </c>
      <c r="B728" s="6">
        <v>62.9</v>
      </c>
    </row>
    <row r="729" spans="1:2" x14ac:dyDescent="0.25">
      <c r="A729" s="5">
        <v>39356</v>
      </c>
      <c r="B729" s="6">
        <v>62.7</v>
      </c>
    </row>
    <row r="730" spans="1:2" x14ac:dyDescent="0.25">
      <c r="A730" s="5">
        <v>39387</v>
      </c>
      <c r="B730" s="6">
        <v>62.9</v>
      </c>
    </row>
    <row r="731" spans="1:2" x14ac:dyDescent="0.25">
      <c r="A731" s="5">
        <v>39417</v>
      </c>
      <c r="B731" s="6">
        <v>62.7</v>
      </c>
    </row>
    <row r="732" spans="1:2" x14ac:dyDescent="0.25">
      <c r="A732" s="5">
        <v>39448</v>
      </c>
      <c r="B732" s="6">
        <v>62.9</v>
      </c>
    </row>
    <row r="733" spans="1:2" x14ac:dyDescent="0.25">
      <c r="A733" s="5">
        <v>39479</v>
      </c>
      <c r="B733" s="6">
        <v>62.8</v>
      </c>
    </row>
    <row r="734" spans="1:2" x14ac:dyDescent="0.25">
      <c r="A734" s="5">
        <v>39508</v>
      </c>
      <c r="B734" s="6">
        <v>62.7</v>
      </c>
    </row>
    <row r="735" spans="1:2" x14ac:dyDescent="0.25">
      <c r="A735" s="5">
        <v>39539</v>
      </c>
      <c r="B735" s="6">
        <v>62.7</v>
      </c>
    </row>
    <row r="736" spans="1:2" x14ac:dyDescent="0.25">
      <c r="A736" s="5">
        <v>39569</v>
      </c>
      <c r="B736" s="6">
        <v>62.5</v>
      </c>
    </row>
    <row r="737" spans="1:2" x14ac:dyDescent="0.25">
      <c r="A737" s="5">
        <v>39600</v>
      </c>
      <c r="B737" s="6">
        <v>62.4</v>
      </c>
    </row>
    <row r="738" spans="1:2" x14ac:dyDescent="0.25">
      <c r="A738" s="5">
        <v>39630</v>
      </c>
      <c r="B738" s="6">
        <v>62.2</v>
      </c>
    </row>
    <row r="739" spans="1:2" x14ac:dyDescent="0.25">
      <c r="A739" s="5">
        <v>39661</v>
      </c>
      <c r="B739" s="6">
        <v>62</v>
      </c>
    </row>
    <row r="740" spans="1:2" x14ac:dyDescent="0.25">
      <c r="A740" s="5">
        <v>39692</v>
      </c>
      <c r="B740" s="6">
        <v>61.9</v>
      </c>
    </row>
    <row r="741" spans="1:2" x14ac:dyDescent="0.25">
      <c r="A741" s="5">
        <v>39722</v>
      </c>
      <c r="B741" s="6">
        <v>61.7</v>
      </c>
    </row>
    <row r="742" spans="1:2" x14ac:dyDescent="0.25">
      <c r="A742" s="5">
        <v>39753</v>
      </c>
      <c r="B742" s="6">
        <v>61.4</v>
      </c>
    </row>
    <row r="743" spans="1:2" x14ac:dyDescent="0.25">
      <c r="A743" s="5">
        <v>39783</v>
      </c>
      <c r="B743" s="6">
        <v>61</v>
      </c>
    </row>
    <row r="744" spans="1:2" x14ac:dyDescent="0.25">
      <c r="A744" s="5">
        <v>39814</v>
      </c>
      <c r="B744" s="6">
        <v>60.6</v>
      </c>
    </row>
    <row r="745" spans="1:2" x14ac:dyDescent="0.25">
      <c r="A745" s="5">
        <v>39845</v>
      </c>
      <c r="B745" s="6">
        <v>60.3</v>
      </c>
    </row>
    <row r="746" spans="1:2" x14ac:dyDescent="0.25">
      <c r="A746" s="5">
        <v>39873</v>
      </c>
      <c r="B746" s="6">
        <v>59.9</v>
      </c>
    </row>
    <row r="747" spans="1:2" x14ac:dyDescent="0.25">
      <c r="A747" s="5">
        <v>39904</v>
      </c>
      <c r="B747" s="6">
        <v>59.8</v>
      </c>
    </row>
    <row r="748" spans="1:2" x14ac:dyDescent="0.25">
      <c r="A748" s="5">
        <v>39934</v>
      </c>
      <c r="B748" s="6">
        <v>59.6</v>
      </c>
    </row>
    <row r="749" spans="1:2" x14ac:dyDescent="0.25">
      <c r="A749" s="5">
        <v>39965</v>
      </c>
      <c r="B749" s="6">
        <v>59.4</v>
      </c>
    </row>
    <row r="750" spans="1:2" x14ac:dyDescent="0.25">
      <c r="A750" s="5">
        <v>39995</v>
      </c>
      <c r="B750" s="6">
        <v>59.3</v>
      </c>
    </row>
    <row r="751" spans="1:2" x14ac:dyDescent="0.25">
      <c r="A751" s="5">
        <v>40026</v>
      </c>
      <c r="B751" s="6">
        <v>59.1</v>
      </c>
    </row>
    <row r="752" spans="1:2" x14ac:dyDescent="0.25">
      <c r="A752" s="5">
        <v>40057</v>
      </c>
      <c r="B752" s="6">
        <v>58.7</v>
      </c>
    </row>
    <row r="753" spans="1:2" x14ac:dyDescent="0.25">
      <c r="A753" s="5">
        <v>40087</v>
      </c>
      <c r="B753" s="6">
        <v>58.5</v>
      </c>
    </row>
    <row r="754" spans="1:2" x14ac:dyDescent="0.25">
      <c r="A754" s="5">
        <v>40118</v>
      </c>
      <c r="B754" s="6">
        <v>58.6</v>
      </c>
    </row>
    <row r="755" spans="1:2" x14ac:dyDescent="0.25">
      <c r="A755" s="5">
        <v>40148</v>
      </c>
      <c r="B755" s="6">
        <v>58.3</v>
      </c>
    </row>
    <row r="756" spans="1:2" x14ac:dyDescent="0.25">
      <c r="A756" s="5">
        <v>40179</v>
      </c>
      <c r="B756" s="6">
        <v>58.5</v>
      </c>
    </row>
    <row r="757" spans="1:2" x14ac:dyDescent="0.25">
      <c r="A757" s="5">
        <v>40210</v>
      </c>
      <c r="B757" s="6">
        <v>58.5</v>
      </c>
    </row>
    <row r="758" spans="1:2" x14ac:dyDescent="0.25">
      <c r="A758" s="5">
        <v>40238</v>
      </c>
      <c r="B758" s="6">
        <v>58.5</v>
      </c>
    </row>
    <row r="759" spans="1:2" x14ac:dyDescent="0.25">
      <c r="A759" s="5">
        <v>40269</v>
      </c>
      <c r="B759" s="6">
        <v>58.7</v>
      </c>
    </row>
    <row r="760" spans="1:2" x14ac:dyDescent="0.25">
      <c r="A760" s="5">
        <v>40299</v>
      </c>
      <c r="B760" s="6">
        <v>58.6</v>
      </c>
    </row>
    <row r="761" spans="1:2" x14ac:dyDescent="0.25">
      <c r="A761" s="5">
        <v>40330</v>
      </c>
      <c r="B761" s="6">
        <v>58.5</v>
      </c>
    </row>
    <row r="762" spans="1:2" x14ac:dyDescent="0.25">
      <c r="A762" s="5">
        <v>40360</v>
      </c>
      <c r="B762" s="6">
        <v>58.5</v>
      </c>
    </row>
    <row r="763" spans="1:2" x14ac:dyDescent="0.25">
      <c r="A763" s="5">
        <v>40391</v>
      </c>
      <c r="B763" s="6">
        <v>58.6</v>
      </c>
    </row>
    <row r="764" spans="1:2" x14ac:dyDescent="0.25">
      <c r="A764" s="5">
        <v>40422</v>
      </c>
      <c r="B764" s="6">
        <v>58.5</v>
      </c>
    </row>
    <row r="765" spans="1:2" x14ac:dyDescent="0.25">
      <c r="A765" s="5">
        <v>40452</v>
      </c>
      <c r="B765" s="6">
        <v>58.3</v>
      </c>
    </row>
    <row r="766" spans="1:2" x14ac:dyDescent="0.25">
      <c r="A766" s="5">
        <v>40483</v>
      </c>
      <c r="B766" s="6">
        <v>58.2</v>
      </c>
    </row>
    <row r="767" spans="1:2" x14ac:dyDescent="0.25">
      <c r="A767" s="5">
        <v>40513</v>
      </c>
      <c r="B767" s="6">
        <v>58.3</v>
      </c>
    </row>
    <row r="768" spans="1:2" x14ac:dyDescent="0.25">
      <c r="A768" s="5">
        <v>40544</v>
      </c>
      <c r="B768" s="6">
        <v>58.3</v>
      </c>
    </row>
    <row r="769" spans="1:2" x14ac:dyDescent="0.25">
      <c r="A769" s="5">
        <v>40575</v>
      </c>
      <c r="B769" s="6">
        <v>58.4</v>
      </c>
    </row>
    <row r="770" spans="1:2" x14ac:dyDescent="0.25">
      <c r="A770" s="5">
        <v>40603</v>
      </c>
      <c r="B770" s="6">
        <v>58.4</v>
      </c>
    </row>
    <row r="771" spans="1:2" x14ac:dyDescent="0.25">
      <c r="A771" s="5">
        <v>40634</v>
      </c>
      <c r="B771" s="6">
        <v>58.4</v>
      </c>
    </row>
    <row r="772" spans="1:2" x14ac:dyDescent="0.25">
      <c r="A772" s="5">
        <v>40664</v>
      </c>
      <c r="B772" s="6">
        <v>58.3</v>
      </c>
    </row>
    <row r="773" spans="1:2" x14ac:dyDescent="0.25">
      <c r="A773" s="5">
        <v>40695</v>
      </c>
      <c r="B773" s="6">
        <v>58.2</v>
      </c>
    </row>
    <row r="774" spans="1:2" x14ac:dyDescent="0.25">
      <c r="A774" s="5">
        <v>40725</v>
      </c>
      <c r="B774" s="6">
        <v>58.2</v>
      </c>
    </row>
    <row r="775" spans="1:2" x14ac:dyDescent="0.25">
      <c r="A775" s="5">
        <v>40756</v>
      </c>
      <c r="B775" s="6">
        <v>58.3</v>
      </c>
    </row>
    <row r="776" spans="1:2" x14ac:dyDescent="0.25">
      <c r="A776" s="5">
        <v>40787</v>
      </c>
      <c r="B776" s="6">
        <v>58.4</v>
      </c>
    </row>
    <row r="777" spans="1:2" x14ac:dyDescent="0.25">
      <c r="A777" s="5">
        <v>40817</v>
      </c>
      <c r="B777" s="6">
        <v>58.4</v>
      </c>
    </row>
    <row r="778" spans="1:2" x14ac:dyDescent="0.25">
      <c r="A778" s="5">
        <v>40848</v>
      </c>
      <c r="B778" s="6">
        <v>58.6</v>
      </c>
    </row>
    <row r="779" spans="1:2" x14ac:dyDescent="0.25">
      <c r="A779" s="5">
        <v>40878</v>
      </c>
      <c r="B779" s="6">
        <v>58.6</v>
      </c>
    </row>
    <row r="780" spans="1:2" x14ac:dyDescent="0.25">
      <c r="A780" s="5">
        <v>40909</v>
      </c>
      <c r="B780" s="6">
        <v>58.4</v>
      </c>
    </row>
    <row r="781" spans="1:2" x14ac:dyDescent="0.25">
      <c r="A781" s="5">
        <v>40940</v>
      </c>
      <c r="B781" s="6">
        <v>58.5</v>
      </c>
    </row>
    <row r="782" spans="1:2" x14ac:dyDescent="0.25">
      <c r="A782" s="5">
        <v>40969</v>
      </c>
      <c r="B782" s="6">
        <v>58.5</v>
      </c>
    </row>
    <row r="783" spans="1:2" x14ac:dyDescent="0.25">
      <c r="A783" s="5">
        <v>41000</v>
      </c>
      <c r="B783" s="6">
        <v>58.4</v>
      </c>
    </row>
    <row r="784" spans="1:2" x14ac:dyDescent="0.25">
      <c r="A784" s="5">
        <v>41030</v>
      </c>
      <c r="B784" s="6">
        <v>58.5</v>
      </c>
    </row>
    <row r="785" spans="1:2" x14ac:dyDescent="0.25">
      <c r="A785" s="5">
        <v>41061</v>
      </c>
      <c r="B785" s="6">
        <v>58.6</v>
      </c>
    </row>
    <row r="786" spans="1:2" x14ac:dyDescent="0.25">
      <c r="A786" s="5">
        <v>41091</v>
      </c>
      <c r="B786" s="6">
        <v>58.5</v>
      </c>
    </row>
    <row r="787" spans="1:2" x14ac:dyDescent="0.25">
      <c r="A787" s="5">
        <v>41122</v>
      </c>
      <c r="B787" s="6">
        <v>58.4</v>
      </c>
    </row>
    <row r="788" spans="1:2" x14ac:dyDescent="0.25">
      <c r="A788" s="5">
        <v>41153</v>
      </c>
      <c r="B788" s="6">
        <v>58.7</v>
      </c>
    </row>
    <row r="789" spans="1:2" x14ac:dyDescent="0.25">
      <c r="A789" s="5">
        <v>41183</v>
      </c>
      <c r="B789" s="6">
        <v>58.8</v>
      </c>
    </row>
    <row r="790" spans="1:2" x14ac:dyDescent="0.25">
      <c r="A790" s="5">
        <v>41214</v>
      </c>
      <c r="B790" s="6">
        <v>58.7</v>
      </c>
    </row>
    <row r="791" spans="1:2" x14ac:dyDescent="0.25">
      <c r="A791" s="5">
        <v>41244</v>
      </c>
      <c r="B791" s="6">
        <v>58.7</v>
      </c>
    </row>
    <row r="792" spans="1:2" x14ac:dyDescent="0.25">
      <c r="A792" s="5">
        <v>41275</v>
      </c>
      <c r="B792" s="6">
        <v>58.6</v>
      </c>
    </row>
    <row r="793" spans="1:2" x14ac:dyDescent="0.25">
      <c r="A793" s="5">
        <v>41306</v>
      </c>
      <c r="B793" s="6">
        <v>58.6</v>
      </c>
    </row>
    <row r="794" spans="1:2" x14ac:dyDescent="0.25">
      <c r="A794" s="5">
        <v>41334</v>
      </c>
      <c r="B794" s="6">
        <v>58.5</v>
      </c>
    </row>
    <row r="795" spans="1:2" x14ac:dyDescent="0.25">
      <c r="A795" s="5">
        <v>41365</v>
      </c>
      <c r="B795" s="6">
        <v>58.6</v>
      </c>
    </row>
    <row r="796" spans="1:2" x14ac:dyDescent="0.25">
      <c r="A796" s="5">
        <v>41395</v>
      </c>
      <c r="B796" s="6">
        <v>58.6</v>
      </c>
    </row>
    <row r="797" spans="1:2" x14ac:dyDescent="0.25">
      <c r="A797" s="5">
        <v>41426</v>
      </c>
      <c r="B797" s="6">
        <v>58.6</v>
      </c>
    </row>
    <row r="798" spans="1:2" x14ac:dyDescent="0.25">
      <c r="A798" s="5">
        <v>41456</v>
      </c>
      <c r="B798" s="6">
        <v>58.7</v>
      </c>
    </row>
    <row r="799" spans="1:2" x14ac:dyDescent="0.25">
      <c r="A799" s="5">
        <v>41487</v>
      </c>
      <c r="B799" s="6">
        <v>58.7</v>
      </c>
    </row>
    <row r="800" spans="1:2" x14ac:dyDescent="0.25">
      <c r="A800" s="5">
        <v>41518</v>
      </c>
      <c r="B800" s="6">
        <v>58.7</v>
      </c>
    </row>
    <row r="801" spans="1:2" x14ac:dyDescent="0.25">
      <c r="A801" s="5">
        <v>41548</v>
      </c>
      <c r="B801" s="6">
        <v>58.3</v>
      </c>
    </row>
    <row r="802" spans="1:2" x14ac:dyDescent="0.25">
      <c r="A802" s="5">
        <v>41579</v>
      </c>
      <c r="B802" s="6">
        <v>58.6</v>
      </c>
    </row>
    <row r="803" spans="1:2" x14ac:dyDescent="0.25">
      <c r="A803" s="5">
        <v>41609</v>
      </c>
      <c r="B803" s="6">
        <v>58.7</v>
      </c>
    </row>
    <row r="804" spans="1:2" x14ac:dyDescent="0.25">
      <c r="A804" s="5">
        <v>41640</v>
      </c>
      <c r="B804" s="6">
        <v>58.8</v>
      </c>
    </row>
    <row r="805" spans="1:2" x14ac:dyDescent="0.25">
      <c r="A805" s="5">
        <v>41671</v>
      </c>
      <c r="B805" s="6">
        <v>58.7</v>
      </c>
    </row>
    <row r="806" spans="1:2" x14ac:dyDescent="0.25">
      <c r="A806" s="5">
        <v>41699</v>
      </c>
      <c r="B806" s="6">
        <v>58.9</v>
      </c>
    </row>
    <row r="807" spans="1:2" x14ac:dyDescent="0.25">
      <c r="A807" s="5">
        <v>41730</v>
      </c>
      <c r="B807" s="6">
        <v>58.9</v>
      </c>
    </row>
    <row r="808" spans="1:2" x14ac:dyDescent="0.25">
      <c r="A808" s="5">
        <v>41760</v>
      </c>
      <c r="B808" s="6">
        <v>58.9</v>
      </c>
    </row>
    <row r="809" spans="1:2" x14ac:dyDescent="0.25">
      <c r="A809" s="5">
        <v>41791</v>
      </c>
      <c r="B809" s="6">
        <v>59</v>
      </c>
    </row>
    <row r="810" spans="1:2" x14ac:dyDescent="0.25">
      <c r="A810" s="5">
        <v>41821</v>
      </c>
      <c r="B810" s="6">
        <v>59</v>
      </c>
    </row>
    <row r="811" spans="1:2" x14ac:dyDescent="0.25">
      <c r="A811" s="5">
        <v>41852</v>
      </c>
      <c r="B811" s="6">
        <v>59</v>
      </c>
    </row>
    <row r="812" spans="1:2" x14ac:dyDescent="0.25">
      <c r="A812" s="5">
        <v>41883</v>
      </c>
      <c r="B812" s="6">
        <v>59.1</v>
      </c>
    </row>
    <row r="813" spans="1:2" x14ac:dyDescent="0.25">
      <c r="A813" s="5">
        <v>41913</v>
      </c>
      <c r="B813" s="6">
        <v>59.3</v>
      </c>
    </row>
    <row r="814" spans="1:2" x14ac:dyDescent="0.25">
      <c r="A814" s="5">
        <v>41944</v>
      </c>
      <c r="B814" s="6">
        <v>59.2</v>
      </c>
    </row>
    <row r="815" spans="1:2" x14ac:dyDescent="0.25">
      <c r="A815" s="5">
        <v>41974</v>
      </c>
      <c r="B815" s="6">
        <v>59.3</v>
      </c>
    </row>
    <row r="816" spans="1:2" x14ac:dyDescent="0.25">
      <c r="A816" s="5">
        <v>42005</v>
      </c>
      <c r="B816" s="6">
        <v>59.3</v>
      </c>
    </row>
    <row r="817" spans="1:2" x14ac:dyDescent="0.25">
      <c r="A817" s="5">
        <v>42036</v>
      </c>
      <c r="B817" s="6">
        <v>59.2</v>
      </c>
    </row>
    <row r="818" spans="1:2" x14ac:dyDescent="0.25">
      <c r="A818" s="5">
        <v>42064</v>
      </c>
      <c r="B818" s="6">
        <v>59.2</v>
      </c>
    </row>
    <row r="819" spans="1:2" x14ac:dyDescent="0.25">
      <c r="A819" s="5">
        <v>42095</v>
      </c>
      <c r="B819" s="6">
        <v>59.3</v>
      </c>
    </row>
    <row r="820" spans="1:2" x14ac:dyDescent="0.25">
      <c r="A820" s="5">
        <v>42125</v>
      </c>
      <c r="B820" s="6">
        <v>59.4</v>
      </c>
    </row>
    <row r="821" spans="1:2" x14ac:dyDescent="0.25">
      <c r="A821" s="5">
        <v>42156</v>
      </c>
      <c r="B821" s="6">
        <v>59.4</v>
      </c>
    </row>
    <row r="822" spans="1:2" x14ac:dyDescent="0.25">
      <c r="A822" s="5">
        <v>42186</v>
      </c>
      <c r="B822" s="6">
        <v>59.3</v>
      </c>
    </row>
    <row r="823" spans="1:2" x14ac:dyDescent="0.25">
      <c r="A823" s="5">
        <v>42217</v>
      </c>
      <c r="B823" s="6">
        <v>59.4</v>
      </c>
    </row>
    <row r="824" spans="1:2" x14ac:dyDescent="0.25">
      <c r="A824" s="5">
        <v>42248</v>
      </c>
      <c r="B824" s="6">
        <v>59.2</v>
      </c>
    </row>
    <row r="825" spans="1:2" x14ac:dyDescent="0.25">
      <c r="A825" s="5">
        <v>42278</v>
      </c>
      <c r="B825" s="6">
        <v>59.3</v>
      </c>
    </row>
    <row r="826" spans="1:2" x14ac:dyDescent="0.25">
      <c r="A826" s="5">
        <v>42309</v>
      </c>
      <c r="B826" s="6">
        <v>59.4</v>
      </c>
    </row>
    <row r="827" spans="1:2" x14ac:dyDescent="0.25">
      <c r="A827" s="5">
        <v>42339</v>
      </c>
      <c r="B827" s="6">
        <v>59.6</v>
      </c>
    </row>
    <row r="828" spans="1:2" x14ac:dyDescent="0.25">
      <c r="A828" s="5">
        <v>42370</v>
      </c>
      <c r="B828" s="6">
        <v>59.7</v>
      </c>
    </row>
    <row r="829" spans="1:2" x14ac:dyDescent="0.25">
      <c r="A829" s="5">
        <v>42401</v>
      </c>
      <c r="B829" s="6">
        <v>59.7</v>
      </c>
    </row>
    <row r="830" spans="1:2" x14ac:dyDescent="0.25">
      <c r="A830" s="5">
        <v>42430</v>
      </c>
      <c r="B830" s="6">
        <v>59.8</v>
      </c>
    </row>
    <row r="831" spans="1:2" x14ac:dyDescent="0.25">
      <c r="A831" s="5">
        <v>42461</v>
      </c>
      <c r="B831" s="6">
        <v>59.7</v>
      </c>
    </row>
    <row r="832" spans="1:2" x14ac:dyDescent="0.25">
      <c r="A832" s="5">
        <v>42491</v>
      </c>
      <c r="B832" s="6">
        <v>59.7</v>
      </c>
    </row>
    <row r="833" spans="1:2" x14ac:dyDescent="0.25">
      <c r="A833" s="5">
        <v>42522</v>
      </c>
      <c r="B833" s="6">
        <v>59.7</v>
      </c>
    </row>
    <row r="834" spans="1:2" x14ac:dyDescent="0.25">
      <c r="A834" s="5">
        <v>42552</v>
      </c>
      <c r="B834" s="6">
        <v>59.7</v>
      </c>
    </row>
    <row r="835" spans="1:2" x14ac:dyDescent="0.25">
      <c r="A835" s="5">
        <v>42583</v>
      </c>
      <c r="B835" s="6">
        <v>59.8</v>
      </c>
    </row>
    <row r="836" spans="1:2" x14ac:dyDescent="0.25">
      <c r="A836" s="5">
        <v>42614</v>
      </c>
      <c r="B836" s="6">
        <v>59.8</v>
      </c>
    </row>
    <row r="837" spans="1:2" x14ac:dyDescent="0.25">
      <c r="A837" s="5">
        <v>42644</v>
      </c>
      <c r="B837" s="6">
        <v>59.7</v>
      </c>
    </row>
    <row r="838" spans="1:2" x14ac:dyDescent="0.25">
      <c r="A838" s="5">
        <v>42675</v>
      </c>
      <c r="B838" s="6">
        <v>59.7</v>
      </c>
    </row>
    <row r="839" spans="1:2" x14ac:dyDescent="0.25">
      <c r="A839" s="5">
        <v>42705</v>
      </c>
      <c r="B839" s="6">
        <v>59.8</v>
      </c>
    </row>
    <row r="840" spans="1:2" x14ac:dyDescent="0.25">
      <c r="A840" s="5">
        <v>42736</v>
      </c>
      <c r="B840" s="6">
        <v>59.9</v>
      </c>
    </row>
    <row r="841" spans="1:2" x14ac:dyDescent="0.25">
      <c r="A841" s="5">
        <v>42767</v>
      </c>
      <c r="B841" s="6">
        <v>59.9</v>
      </c>
    </row>
    <row r="842" spans="1:2" x14ac:dyDescent="0.25">
      <c r="A842" s="5">
        <v>42795</v>
      </c>
      <c r="B842" s="6">
        <v>60.1</v>
      </c>
    </row>
    <row r="843" spans="1:2" x14ac:dyDescent="0.25">
      <c r="A843" s="5">
        <v>42826</v>
      </c>
      <c r="B843" s="6">
        <v>60.2</v>
      </c>
    </row>
    <row r="844" spans="1:2" x14ac:dyDescent="0.25">
      <c r="A844" s="5">
        <v>42856</v>
      </c>
      <c r="B844" s="6">
        <v>60.1</v>
      </c>
    </row>
    <row r="845" spans="1:2" x14ac:dyDescent="0.25">
      <c r="A845" s="5">
        <v>42887</v>
      </c>
      <c r="B845" s="6">
        <v>60.1</v>
      </c>
    </row>
    <row r="846" spans="1:2" x14ac:dyDescent="0.25">
      <c r="A846" s="5">
        <v>42917</v>
      </c>
      <c r="B846" s="6">
        <v>60.1</v>
      </c>
    </row>
    <row r="847" spans="1:2" x14ac:dyDescent="0.25">
      <c r="A847" s="5">
        <v>42948</v>
      </c>
      <c r="B847" s="6">
        <v>60.1</v>
      </c>
    </row>
    <row r="848" spans="1:2" x14ac:dyDescent="0.25">
      <c r="A848" s="5">
        <v>42979</v>
      </c>
      <c r="B848" s="6">
        <v>60.4</v>
      </c>
    </row>
    <row r="849" spans="1:2" x14ac:dyDescent="0.25">
      <c r="A849" s="5">
        <v>43009</v>
      </c>
      <c r="B849" s="6">
        <v>60.1</v>
      </c>
    </row>
    <row r="850" spans="1:2" x14ac:dyDescent="0.25">
      <c r="A850" s="5">
        <v>43040</v>
      </c>
      <c r="B850" s="6">
        <v>60.1</v>
      </c>
    </row>
    <row r="851" spans="1:2" x14ac:dyDescent="0.25">
      <c r="A851" s="5">
        <v>43070</v>
      </c>
      <c r="B851" s="6">
        <v>60.1</v>
      </c>
    </row>
    <row r="852" spans="1:2" x14ac:dyDescent="0.25">
      <c r="A852" s="5">
        <v>43101</v>
      </c>
      <c r="B852" s="6">
        <v>60.2</v>
      </c>
    </row>
    <row r="853" spans="1:2" x14ac:dyDescent="0.25">
      <c r="A853" s="5">
        <v>43132</v>
      </c>
      <c r="B853" s="6">
        <v>60.4</v>
      </c>
    </row>
    <row r="854" spans="1:2" x14ac:dyDescent="0.25">
      <c r="A854" s="5">
        <v>43160</v>
      </c>
      <c r="B854" s="6">
        <v>60.4</v>
      </c>
    </row>
    <row r="855" spans="1:2" x14ac:dyDescent="0.25">
      <c r="A855" s="5">
        <v>43191</v>
      </c>
      <c r="B855" s="6">
        <v>60.4</v>
      </c>
    </row>
    <row r="856" spans="1:2" x14ac:dyDescent="0.25">
      <c r="A856" s="5">
        <v>43221</v>
      </c>
      <c r="B856" s="6">
        <v>60.5</v>
      </c>
    </row>
    <row r="857" spans="1:2" x14ac:dyDescent="0.25">
      <c r="A857" s="5">
        <v>43252</v>
      </c>
      <c r="B857" s="6">
        <v>60.5</v>
      </c>
    </row>
    <row r="858" spans="1:2" x14ac:dyDescent="0.25">
      <c r="A858" s="5">
        <v>43282</v>
      </c>
      <c r="B858" s="6">
        <v>60.5</v>
      </c>
    </row>
    <row r="859" spans="1:2" x14ac:dyDescent="0.25">
      <c r="A859" s="5">
        <v>43313</v>
      </c>
      <c r="B859" s="6">
        <v>60.3</v>
      </c>
    </row>
    <row r="860" spans="1:2" x14ac:dyDescent="0.25">
      <c r="A860" s="5">
        <v>43344</v>
      </c>
      <c r="B860" s="6">
        <v>60.4</v>
      </c>
    </row>
    <row r="861" spans="1:2" x14ac:dyDescent="0.25">
      <c r="A861" s="5">
        <v>43374</v>
      </c>
      <c r="B861" s="6">
        <v>60.5</v>
      </c>
    </row>
    <row r="862" spans="1:2" x14ac:dyDescent="0.25">
      <c r="A862" s="5">
        <v>43405</v>
      </c>
      <c r="B862" s="6">
        <v>60.5</v>
      </c>
    </row>
    <row r="863" spans="1:2" x14ac:dyDescent="0.25">
      <c r="A863" s="5">
        <v>43435</v>
      </c>
      <c r="B863" s="6">
        <v>60.6</v>
      </c>
    </row>
    <row r="864" spans="1:2" x14ac:dyDescent="0.25">
      <c r="A864" s="5">
        <v>43466</v>
      </c>
      <c r="B864" s="6">
        <v>60.7</v>
      </c>
    </row>
    <row r="865" spans="1:2" x14ac:dyDescent="0.25">
      <c r="A865" s="5">
        <v>43497</v>
      </c>
      <c r="B865" s="6">
        <v>60.7</v>
      </c>
    </row>
    <row r="866" spans="1:2" x14ac:dyDescent="0.25">
      <c r="A866" s="5">
        <v>43525</v>
      </c>
      <c r="B866" s="6">
        <v>60.6</v>
      </c>
    </row>
    <row r="867" spans="1:2" x14ac:dyDescent="0.25">
      <c r="A867" s="5">
        <v>43556</v>
      </c>
      <c r="B867" s="6">
        <v>60.6</v>
      </c>
    </row>
    <row r="868" spans="1:2" x14ac:dyDescent="0.25">
      <c r="A868" s="5">
        <v>43586</v>
      </c>
      <c r="B868" s="6">
        <v>60.6</v>
      </c>
    </row>
    <row r="869" spans="1:2" x14ac:dyDescent="0.25">
      <c r="A869" s="5">
        <v>43617</v>
      </c>
      <c r="B869" s="6">
        <v>60.7</v>
      </c>
    </row>
    <row r="870" spans="1:2" x14ac:dyDescent="0.25">
      <c r="A870" s="5">
        <v>43647</v>
      </c>
      <c r="B870" s="6">
        <v>60.7</v>
      </c>
    </row>
    <row r="871" spans="1:2" x14ac:dyDescent="0.25">
      <c r="A871" s="5">
        <v>43678</v>
      </c>
      <c r="B871" s="6">
        <v>60.9</v>
      </c>
    </row>
    <row r="872" spans="1:2" x14ac:dyDescent="0.25">
      <c r="A872" s="5">
        <v>43709</v>
      </c>
      <c r="B872" s="6">
        <v>61</v>
      </c>
    </row>
    <row r="873" spans="1:2" x14ac:dyDescent="0.25">
      <c r="A873" s="5">
        <v>43739</v>
      </c>
      <c r="B873" s="6">
        <v>61</v>
      </c>
    </row>
    <row r="874" spans="1:2" x14ac:dyDescent="0.25">
      <c r="A874" s="5">
        <v>43770</v>
      </c>
      <c r="B874" s="6">
        <v>61</v>
      </c>
    </row>
    <row r="875" spans="1:2" x14ac:dyDescent="0.25">
      <c r="A875" s="5">
        <v>43800</v>
      </c>
      <c r="B875" s="6">
        <v>61</v>
      </c>
    </row>
    <row r="876" spans="1:2" x14ac:dyDescent="0.25">
      <c r="A876" s="5">
        <v>43831</v>
      </c>
      <c r="B876" s="6">
        <v>61.2</v>
      </c>
    </row>
    <row r="877" spans="1:2" x14ac:dyDescent="0.25">
      <c r="A877" s="5">
        <v>43862</v>
      </c>
      <c r="B877" s="6">
        <v>61.1</v>
      </c>
    </row>
    <row r="878" spans="1:2" x14ac:dyDescent="0.25">
      <c r="A878" s="5">
        <v>43891</v>
      </c>
      <c r="B878" s="6">
        <v>60</v>
      </c>
    </row>
    <row r="879" spans="1:2" x14ac:dyDescent="0.25">
      <c r="A879" s="5">
        <v>43922</v>
      </c>
      <c r="B879" s="6">
        <v>51.3</v>
      </c>
    </row>
    <row r="880" spans="1:2" x14ac:dyDescent="0.25">
      <c r="A880" s="5">
        <v>43952</v>
      </c>
      <c r="B880" s="6">
        <v>52.8</v>
      </c>
    </row>
    <row r="881" spans="1:2" x14ac:dyDescent="0.25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B1B5-47E8-4645-8DE7-B7CF88B69A8C}">
  <dimension ref="A1:B43"/>
  <sheetViews>
    <sheetView topLeftCell="A16" workbookViewId="0">
      <selection activeCell="B29" sqref="B29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116</v>
      </c>
      <c r="B1" s="6"/>
    </row>
    <row r="2" spans="1:2" x14ac:dyDescent="0.25">
      <c r="A2" t="s">
        <v>117</v>
      </c>
      <c r="B2" s="6"/>
    </row>
    <row r="3" spans="1:2" x14ac:dyDescent="0.25">
      <c r="A3" t="s">
        <v>118</v>
      </c>
      <c r="B3" s="6"/>
    </row>
    <row r="4" spans="1:2" x14ac:dyDescent="0.25">
      <c r="A4" t="s">
        <v>319</v>
      </c>
      <c r="B4" s="6"/>
    </row>
    <row r="5" spans="1:2" x14ac:dyDescent="0.25">
      <c r="A5" t="s">
        <v>120</v>
      </c>
      <c r="B5" s="6"/>
    </row>
    <row r="6" spans="1:2" x14ac:dyDescent="0.25">
      <c r="A6" t="s">
        <v>121</v>
      </c>
      <c r="B6" s="6"/>
    </row>
    <row r="7" spans="1:2" x14ac:dyDescent="0.25">
      <c r="B7" s="6"/>
    </row>
    <row r="8" spans="1:2" x14ac:dyDescent="0.25">
      <c r="A8" t="s">
        <v>320</v>
      </c>
      <c r="B8" s="6" t="s">
        <v>321</v>
      </c>
    </row>
    <row r="9" spans="1:2" x14ac:dyDescent="0.25">
      <c r="B9" s="6"/>
    </row>
    <row r="10" spans="1:2" x14ac:dyDescent="0.25">
      <c r="A10" t="s">
        <v>322</v>
      </c>
      <c r="B10" s="6"/>
    </row>
    <row r="11" spans="1:2" x14ac:dyDescent="0.25">
      <c r="A11" t="s">
        <v>125</v>
      </c>
      <c r="B11" s="6" t="s">
        <v>320</v>
      </c>
    </row>
    <row r="12" spans="1:2" x14ac:dyDescent="0.25">
      <c r="A12" s="5">
        <v>33239</v>
      </c>
      <c r="B12" s="6">
        <v>52.047458481467899</v>
      </c>
    </row>
    <row r="13" spans="1:2" x14ac:dyDescent="0.25">
      <c r="A13" s="5">
        <v>33604</v>
      </c>
      <c r="B13" s="6">
        <v>51.254427609359801</v>
      </c>
    </row>
    <row r="14" spans="1:2" x14ac:dyDescent="0.25">
      <c r="A14" s="5">
        <v>33970</v>
      </c>
      <c r="B14" s="6">
        <v>50.054342923236099</v>
      </c>
    </row>
    <row r="15" spans="1:2" x14ac:dyDescent="0.25">
      <c r="A15" s="5">
        <v>34335</v>
      </c>
      <c r="B15" s="6">
        <v>49.505163221993399</v>
      </c>
    </row>
    <row r="16" spans="1:2" x14ac:dyDescent="0.25">
      <c r="A16" s="5">
        <v>34700</v>
      </c>
      <c r="B16" s="6">
        <v>49.479320327105199</v>
      </c>
    </row>
    <row r="17" spans="1:2" x14ac:dyDescent="0.25">
      <c r="A17" s="5">
        <v>35065</v>
      </c>
      <c r="B17" s="6">
        <v>49.3338263160189</v>
      </c>
    </row>
    <row r="18" spans="1:2" x14ac:dyDescent="0.25">
      <c r="A18" s="5">
        <v>35431</v>
      </c>
      <c r="B18" s="6">
        <v>49.434969604038997</v>
      </c>
    </row>
    <row r="19" spans="1:2" x14ac:dyDescent="0.25">
      <c r="A19" s="5">
        <v>35796</v>
      </c>
      <c r="B19" s="6">
        <v>49.760422686298099</v>
      </c>
    </row>
    <row r="20" spans="1:2" x14ac:dyDescent="0.25">
      <c r="A20" s="5">
        <v>36161</v>
      </c>
      <c r="B20" s="6">
        <v>50.090972818218397</v>
      </c>
    </row>
    <row r="21" spans="1:2" x14ac:dyDescent="0.25">
      <c r="A21" s="5">
        <v>36526</v>
      </c>
      <c r="B21" s="6">
        <v>50.3368321354926</v>
      </c>
    </row>
    <row r="22" spans="1:2" x14ac:dyDescent="0.25">
      <c r="A22" s="5">
        <v>36892</v>
      </c>
      <c r="B22" s="6">
        <v>50.5588040378898</v>
      </c>
    </row>
    <row r="23" spans="1:2" x14ac:dyDescent="0.25">
      <c r="A23" s="5">
        <v>37257</v>
      </c>
      <c r="B23" s="6">
        <v>50.2560734459963</v>
      </c>
    </row>
    <row r="24" spans="1:2" x14ac:dyDescent="0.25">
      <c r="A24" s="5">
        <v>37622</v>
      </c>
      <c r="B24" s="6">
        <v>50.3354562329272</v>
      </c>
    </row>
    <row r="25" spans="1:2" x14ac:dyDescent="0.25">
      <c r="A25" s="5">
        <v>37987</v>
      </c>
      <c r="B25" s="6">
        <v>50.202446723783503</v>
      </c>
    </row>
    <row r="26" spans="1:2" x14ac:dyDescent="0.25">
      <c r="A26" s="5">
        <v>38353</v>
      </c>
      <c r="B26" s="6">
        <v>50.588953726880902</v>
      </c>
    </row>
    <row r="27" spans="1:2" x14ac:dyDescent="0.25">
      <c r="A27" s="5">
        <v>38718</v>
      </c>
      <c r="B27" s="6">
        <v>51.3387292324093</v>
      </c>
    </row>
    <row r="28" spans="1:2" x14ac:dyDescent="0.25">
      <c r="A28" s="5">
        <v>39083</v>
      </c>
      <c r="B28" s="6">
        <v>52.161242028772797</v>
      </c>
    </row>
    <row r="29" spans="1:2" x14ac:dyDescent="0.25">
      <c r="A29" s="5">
        <v>39448</v>
      </c>
      <c r="B29" s="6">
        <v>52.527058068459297</v>
      </c>
    </row>
    <row r="30" spans="1:2" x14ac:dyDescent="0.25">
      <c r="A30" s="5">
        <v>39814</v>
      </c>
      <c r="B30" s="6">
        <v>51.418490024547602</v>
      </c>
    </row>
    <row r="31" spans="1:2" x14ac:dyDescent="0.25">
      <c r="A31" s="5">
        <v>40179</v>
      </c>
      <c r="B31" s="6">
        <v>51.037482790617702</v>
      </c>
    </row>
    <row r="32" spans="1:2" x14ac:dyDescent="0.25">
      <c r="A32" s="5">
        <v>40544</v>
      </c>
      <c r="B32" s="6">
        <v>50.997522911343403</v>
      </c>
    </row>
    <row r="33" spans="1:2" x14ac:dyDescent="0.25">
      <c r="A33" s="5">
        <v>40909</v>
      </c>
      <c r="B33" s="6">
        <v>50.678980419212799</v>
      </c>
    </row>
    <row r="34" spans="1:2" x14ac:dyDescent="0.25">
      <c r="A34" s="5">
        <v>41275</v>
      </c>
      <c r="B34" s="6">
        <v>50.427412396483398</v>
      </c>
    </row>
    <row r="35" spans="1:2" x14ac:dyDescent="0.25">
      <c r="A35" s="5">
        <v>41640</v>
      </c>
      <c r="B35" s="6">
        <v>50.730976777538103</v>
      </c>
    </row>
    <row r="36" spans="1:2" x14ac:dyDescent="0.25">
      <c r="A36" s="5">
        <v>42005</v>
      </c>
      <c r="B36" s="6">
        <v>51.1242368082643</v>
      </c>
    </row>
    <row r="37" spans="1:2" x14ac:dyDescent="0.25">
      <c r="A37" s="5">
        <v>42370</v>
      </c>
      <c r="B37" s="6">
        <v>51.817655245100603</v>
      </c>
    </row>
    <row r="38" spans="1:2" x14ac:dyDescent="0.25">
      <c r="A38" s="5">
        <v>42736</v>
      </c>
      <c r="B38" s="6">
        <v>52.550940576866097</v>
      </c>
    </row>
    <row r="39" spans="1:2" x14ac:dyDescent="0.25">
      <c r="A39" s="5">
        <v>43101</v>
      </c>
      <c r="B39" s="6">
        <v>53.108168394509697</v>
      </c>
    </row>
    <row r="40" spans="1:2" x14ac:dyDescent="0.25">
      <c r="A40" s="5">
        <v>43466</v>
      </c>
      <c r="B40" s="6">
        <v>53.568520150710398</v>
      </c>
    </row>
    <row r="41" spans="1:2" x14ac:dyDescent="0.25">
      <c r="A41" s="5">
        <v>43831</v>
      </c>
      <c r="B41" s="6">
        <v>52.594518822692201</v>
      </c>
    </row>
    <row r="42" spans="1:2" x14ac:dyDescent="0.25">
      <c r="A42" s="5">
        <v>44197</v>
      </c>
      <c r="B42" s="6">
        <v>52.976069106325603</v>
      </c>
    </row>
    <row r="43" spans="1:2" x14ac:dyDescent="0.25">
      <c r="A43" s="5">
        <v>44562</v>
      </c>
      <c r="B43" s="6">
        <v>54.026118143829301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31"/>
  <sheetViews>
    <sheetView workbookViewId="0">
      <selection activeCell="B31" sqref="B31"/>
    </sheetView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323</v>
      </c>
    </row>
    <row r="2" spans="1:2" x14ac:dyDescent="0.25">
      <c r="A2" t="s">
        <v>126</v>
      </c>
      <c r="B2" s="7">
        <v>40179</v>
      </c>
    </row>
    <row r="3" spans="1:2" x14ac:dyDescent="0.25">
      <c r="A3" t="s">
        <v>127</v>
      </c>
      <c r="B3" s="7">
        <v>43830</v>
      </c>
    </row>
    <row r="5" spans="1:2" x14ac:dyDescent="0.25">
      <c r="A5" t="s">
        <v>128</v>
      </c>
      <c r="B5" s="8">
        <f>AVERAGEIFS('Emp Pop Ratio US'!B:B,'Emp Pop Ratio US'!A:A,"&gt;="&amp;'Avg Emp-Pop Ratio'!B2,'Emp Pop Ratio US'!A:A,"&lt;="&amp;'Avg Emp-Pop Ratio'!B3)/100</f>
        <v>0.59340833333333332</v>
      </c>
    </row>
    <row r="28" spans="1:2" x14ac:dyDescent="0.25">
      <c r="A28" t="s">
        <v>126</v>
      </c>
      <c r="B28" s="7">
        <v>40179</v>
      </c>
    </row>
    <row r="29" spans="1:2" x14ac:dyDescent="0.25">
      <c r="A29" t="s">
        <v>127</v>
      </c>
      <c r="B29" s="7">
        <v>43830</v>
      </c>
    </row>
    <row r="31" spans="1:2" x14ac:dyDescent="0.25">
      <c r="A31" t="s">
        <v>128</v>
      </c>
      <c r="B31" s="8">
        <f>AVERAGEIFS('Emp Pop Ratio EU'!B:B,'Emp Pop Ratio EU'!A:A,"&gt;="&amp;'Avg Emp-Pop Ratio'!B28,'Emp Pop Ratio EU'!A:A,"&lt;="&amp;'Avg Emp-Pop Ratio'!B29)/100</f>
        <v>0.51604189647064647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J9" sqref="J9"/>
    </sheetView>
  </sheetViews>
  <sheetFormatPr defaultColWidth="9.140625" defaultRowHeight="12.75" x14ac:dyDescent="0.2"/>
  <cols>
    <col min="1" max="1" width="27.42578125" style="10" customWidth="1"/>
    <col min="2" max="2" width="2.42578125" style="10" customWidth="1"/>
    <col min="3" max="24" width="9.28515625" style="10" bestFit="1" customWidth="1"/>
    <col min="25" max="25" width="9.5703125" style="10" bestFit="1" customWidth="1"/>
    <col min="26" max="31" width="9.28515625" style="10" bestFit="1" customWidth="1"/>
    <col min="32" max="34" width="9.5703125" style="10" bestFit="1" customWidth="1"/>
    <col min="35" max="35" width="9.28515625" style="10" bestFit="1" customWidth="1"/>
    <col min="36" max="36" width="9.5703125" style="10" bestFit="1" customWidth="1"/>
    <col min="37" max="38" width="9.28515625" style="10" bestFit="1" customWidth="1"/>
    <col min="39" max="16384" width="9.140625" style="10"/>
  </cols>
  <sheetData>
    <row r="1" spans="1:38" hidden="1" x14ac:dyDescent="0.2">
      <c r="A1" s="9" t="e">
        <f ca="1">DotStatQuery(B1)</f>
        <v>#NAME?</v>
      </c>
      <c r="B1" s="9" t="s">
        <v>132</v>
      </c>
    </row>
    <row r="2" spans="1:38" ht="23.25" x14ac:dyDescent="0.2">
      <c r="A2" s="11" t="s">
        <v>133</v>
      </c>
    </row>
    <row r="3" spans="1:38" x14ac:dyDescent="0.2">
      <c r="A3" s="61" t="s">
        <v>134</v>
      </c>
      <c r="B3" s="62"/>
      <c r="C3" s="68" t="s">
        <v>135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70"/>
    </row>
    <row r="4" spans="1:38" x14ac:dyDescent="0.2">
      <c r="A4" s="61" t="s">
        <v>136</v>
      </c>
      <c r="B4" s="62"/>
      <c r="C4" s="63" t="s">
        <v>137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5"/>
    </row>
    <row r="5" spans="1:38" x14ac:dyDescent="0.2">
      <c r="A5" s="61" t="s">
        <v>138</v>
      </c>
      <c r="B5" s="62"/>
      <c r="C5" s="63" t="s">
        <v>139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5"/>
    </row>
    <row r="6" spans="1:38" x14ac:dyDescent="0.2">
      <c r="A6" s="61" t="s">
        <v>140</v>
      </c>
      <c r="B6" s="62"/>
      <c r="C6" s="63" t="s">
        <v>141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5"/>
    </row>
    <row r="7" spans="1:38" ht="126" x14ac:dyDescent="0.2">
      <c r="A7" s="66" t="s">
        <v>142</v>
      </c>
      <c r="B7" s="67"/>
      <c r="C7" s="12" t="s">
        <v>143</v>
      </c>
      <c r="D7" s="12" t="s">
        <v>144</v>
      </c>
      <c r="E7" s="12" t="s">
        <v>145</v>
      </c>
      <c r="F7" s="12" t="s">
        <v>146</v>
      </c>
      <c r="G7" s="12" t="s">
        <v>147</v>
      </c>
      <c r="H7" s="12" t="s">
        <v>148</v>
      </c>
      <c r="I7" s="12" t="s">
        <v>149</v>
      </c>
      <c r="J7" s="12" t="s">
        <v>150</v>
      </c>
      <c r="K7" s="12" t="s">
        <v>151</v>
      </c>
      <c r="L7" s="12" t="s">
        <v>152</v>
      </c>
      <c r="M7" s="12" t="s">
        <v>153</v>
      </c>
      <c r="N7" s="12" t="s">
        <v>154</v>
      </c>
      <c r="O7" s="12" t="s">
        <v>155</v>
      </c>
      <c r="P7" s="12" t="s">
        <v>156</v>
      </c>
      <c r="Q7" s="12" t="s">
        <v>157</v>
      </c>
      <c r="R7" s="12" t="s">
        <v>158</v>
      </c>
      <c r="S7" s="12" t="s">
        <v>159</v>
      </c>
      <c r="T7" s="12" t="s">
        <v>160</v>
      </c>
      <c r="U7" s="12" t="s">
        <v>161</v>
      </c>
      <c r="V7" s="12" t="s">
        <v>162</v>
      </c>
      <c r="W7" s="12" t="s">
        <v>163</v>
      </c>
      <c r="X7" s="12" t="s">
        <v>164</v>
      </c>
      <c r="Y7" s="12" t="s">
        <v>165</v>
      </c>
      <c r="Z7" s="12" t="s">
        <v>166</v>
      </c>
      <c r="AA7" s="12" t="s">
        <v>167</v>
      </c>
      <c r="AB7" s="12" t="s">
        <v>168</v>
      </c>
      <c r="AC7" s="12" t="s">
        <v>169</v>
      </c>
      <c r="AD7" s="12" t="s">
        <v>170</v>
      </c>
      <c r="AE7" s="12" t="s">
        <v>171</v>
      </c>
      <c r="AF7" s="12" t="s">
        <v>172</v>
      </c>
      <c r="AG7" s="12" t="s">
        <v>173</v>
      </c>
      <c r="AH7" s="12" t="s">
        <v>174</v>
      </c>
      <c r="AI7" s="12" t="s">
        <v>175</v>
      </c>
      <c r="AJ7" s="12" t="s">
        <v>176</v>
      </c>
      <c r="AK7" s="12" t="s">
        <v>177</v>
      </c>
      <c r="AL7" s="12" t="s">
        <v>178</v>
      </c>
    </row>
    <row r="8" spans="1:38" ht="13.5" x14ac:dyDescent="0.25">
      <c r="A8" s="13" t="s">
        <v>179</v>
      </c>
      <c r="B8" s="14" t="s">
        <v>180</v>
      </c>
      <c r="C8" s="14" t="s">
        <v>180</v>
      </c>
      <c r="D8" s="14" t="s">
        <v>180</v>
      </c>
      <c r="E8" s="14" t="s">
        <v>180</v>
      </c>
      <c r="F8" s="14" t="s">
        <v>180</v>
      </c>
      <c r="G8" s="14" t="s">
        <v>180</v>
      </c>
      <c r="H8" s="14" t="s">
        <v>180</v>
      </c>
      <c r="I8" s="14" t="s">
        <v>180</v>
      </c>
      <c r="J8" s="14" t="s">
        <v>180</v>
      </c>
      <c r="K8" s="14" t="s">
        <v>180</v>
      </c>
      <c r="L8" s="14" t="s">
        <v>180</v>
      </c>
      <c r="M8" s="14" t="s">
        <v>180</v>
      </c>
      <c r="N8" s="14" t="s">
        <v>180</v>
      </c>
      <c r="O8" s="14" t="s">
        <v>180</v>
      </c>
      <c r="P8" s="14" t="s">
        <v>180</v>
      </c>
      <c r="Q8" s="14" t="s">
        <v>180</v>
      </c>
      <c r="R8" s="14" t="s">
        <v>180</v>
      </c>
      <c r="S8" s="14" t="s">
        <v>180</v>
      </c>
      <c r="T8" s="14" t="s">
        <v>180</v>
      </c>
      <c r="U8" s="14" t="s">
        <v>180</v>
      </c>
      <c r="V8" s="14" t="s">
        <v>180</v>
      </c>
      <c r="W8" s="14" t="s">
        <v>180</v>
      </c>
      <c r="X8" s="14" t="s">
        <v>180</v>
      </c>
      <c r="Y8" s="14" t="s">
        <v>180</v>
      </c>
      <c r="Z8" s="14" t="s">
        <v>180</v>
      </c>
      <c r="AA8" s="14" t="s">
        <v>180</v>
      </c>
      <c r="AB8" s="14" t="s">
        <v>180</v>
      </c>
      <c r="AC8" s="14" t="s">
        <v>180</v>
      </c>
      <c r="AD8" s="14" t="s">
        <v>180</v>
      </c>
      <c r="AE8" s="14" t="s">
        <v>180</v>
      </c>
      <c r="AF8" s="14" t="s">
        <v>180</v>
      </c>
      <c r="AG8" s="14" t="s">
        <v>180</v>
      </c>
      <c r="AH8" s="14" t="s">
        <v>180</v>
      </c>
      <c r="AI8" s="14" t="s">
        <v>180</v>
      </c>
      <c r="AJ8" s="14" t="s">
        <v>180</v>
      </c>
      <c r="AK8" s="14" t="s">
        <v>180</v>
      </c>
      <c r="AL8" s="14" t="s">
        <v>180</v>
      </c>
    </row>
    <row r="9" spans="1:38" ht="21" x14ac:dyDescent="0.25">
      <c r="A9" s="15" t="s">
        <v>181</v>
      </c>
      <c r="B9" s="14" t="s">
        <v>180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1" x14ac:dyDescent="0.25">
      <c r="A10" s="15" t="s">
        <v>182</v>
      </c>
      <c r="B10" s="14" t="s">
        <v>180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1" x14ac:dyDescent="0.25">
      <c r="A11" s="15" t="s">
        <v>183</v>
      </c>
      <c r="B11" s="14" t="s">
        <v>180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2">
      <c r="A12" s="18" t="s">
        <v>184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1552-5D79-4C5F-B0DD-DBB3734EDC06}">
  <dimension ref="A1:CE88"/>
  <sheetViews>
    <sheetView workbookViewId="0">
      <selection activeCell="K42" sqref="K42"/>
    </sheetView>
  </sheetViews>
  <sheetFormatPr defaultRowHeight="15" x14ac:dyDescent="0.25"/>
  <sheetData>
    <row r="1" spans="1:83" x14ac:dyDescent="0.25">
      <c r="AS1" s="35" t="s">
        <v>257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</row>
    <row r="2" spans="1:83" x14ac:dyDescent="0.25">
      <c r="AS2" s="34" t="s">
        <v>134</v>
      </c>
      <c r="AT2" s="36"/>
      <c r="AU2" s="40"/>
      <c r="AV2" s="39" t="s">
        <v>135</v>
      </c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7"/>
    </row>
    <row r="3" spans="1:83" ht="15" customHeight="1" x14ac:dyDescent="0.25">
      <c r="AS3" s="34" t="s">
        <v>138</v>
      </c>
      <c r="AT3" s="36"/>
      <c r="AU3" s="40"/>
      <c r="AV3" s="55" t="s">
        <v>139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0"/>
    </row>
    <row r="4" spans="1:83" x14ac:dyDescent="0.25">
      <c r="AS4" s="34" t="s">
        <v>140</v>
      </c>
      <c r="AT4" s="36"/>
      <c r="AU4" s="40"/>
      <c r="AV4" s="55" t="s">
        <v>141</v>
      </c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0"/>
    </row>
    <row r="5" spans="1:83" ht="15" customHeight="1" x14ac:dyDescent="0.25">
      <c r="AS5" s="47" t="s">
        <v>142</v>
      </c>
      <c r="AT5" s="44"/>
      <c r="AU5" s="41"/>
      <c r="AV5" s="58" t="s">
        <v>143</v>
      </c>
      <c r="AW5" s="58" t="s">
        <v>144</v>
      </c>
      <c r="AX5" s="58" t="s">
        <v>145</v>
      </c>
      <c r="AY5" s="58" t="s">
        <v>146</v>
      </c>
      <c r="AZ5" s="58" t="s">
        <v>147</v>
      </c>
      <c r="BA5" s="58" t="s">
        <v>148</v>
      </c>
      <c r="BB5" s="58" t="s">
        <v>149</v>
      </c>
      <c r="BC5" s="58" t="s">
        <v>150</v>
      </c>
      <c r="BD5" s="58" t="s">
        <v>151</v>
      </c>
      <c r="BE5" s="58" t="s">
        <v>152</v>
      </c>
      <c r="BF5" s="58" t="s">
        <v>153</v>
      </c>
      <c r="BG5" s="58" t="s">
        <v>154</v>
      </c>
      <c r="BH5" s="58" t="s">
        <v>155</v>
      </c>
      <c r="BI5" s="58" t="s">
        <v>156</v>
      </c>
      <c r="BJ5" s="58" t="s">
        <v>157</v>
      </c>
      <c r="BK5" s="58" t="s">
        <v>158</v>
      </c>
      <c r="BL5" s="58" t="s">
        <v>159</v>
      </c>
      <c r="BM5" s="58" t="s">
        <v>160</v>
      </c>
      <c r="BN5" s="58" t="s">
        <v>161</v>
      </c>
      <c r="BO5" s="58" t="s">
        <v>162</v>
      </c>
      <c r="BP5" s="58" t="s">
        <v>163</v>
      </c>
      <c r="BQ5" s="58" t="s">
        <v>164</v>
      </c>
      <c r="BR5" s="58" t="s">
        <v>165</v>
      </c>
      <c r="BS5" s="58" t="s">
        <v>166</v>
      </c>
      <c r="BT5" s="58" t="s">
        <v>167</v>
      </c>
      <c r="BU5" s="58" t="s">
        <v>168</v>
      </c>
      <c r="BV5" s="58" t="s">
        <v>169</v>
      </c>
      <c r="BW5" s="58" t="s">
        <v>170</v>
      </c>
      <c r="BX5" s="58" t="s">
        <v>171</v>
      </c>
      <c r="BY5" s="58" t="s">
        <v>172</v>
      </c>
      <c r="BZ5" s="58" t="s">
        <v>173</v>
      </c>
      <c r="CA5" s="58" t="s">
        <v>174</v>
      </c>
      <c r="CB5" s="58" t="s">
        <v>175</v>
      </c>
      <c r="CC5" s="58" t="s">
        <v>176</v>
      </c>
      <c r="CD5" s="58" t="s">
        <v>177</v>
      </c>
      <c r="CE5" s="58" t="s">
        <v>178</v>
      </c>
    </row>
    <row r="6" spans="1:83" x14ac:dyDescent="0.25">
      <c r="AS6" s="54" t="s">
        <v>179</v>
      </c>
      <c r="AT6" s="54" t="s">
        <v>136</v>
      </c>
      <c r="AU6" s="14" t="s">
        <v>180</v>
      </c>
      <c r="AV6" s="14" t="s">
        <v>180</v>
      </c>
      <c r="AW6" s="14" t="s">
        <v>180</v>
      </c>
      <c r="AX6" s="14" t="s">
        <v>180</v>
      </c>
      <c r="AY6" s="14" t="s">
        <v>180</v>
      </c>
      <c r="AZ6" s="14" t="s">
        <v>180</v>
      </c>
      <c r="BA6" s="14" t="s">
        <v>180</v>
      </c>
      <c r="BB6" s="14" t="s">
        <v>180</v>
      </c>
      <c r="BC6" s="14" t="s">
        <v>180</v>
      </c>
      <c r="BD6" s="14" t="s">
        <v>180</v>
      </c>
      <c r="BE6" s="14" t="s">
        <v>180</v>
      </c>
      <c r="BF6" s="14" t="s">
        <v>180</v>
      </c>
      <c r="BG6" s="14" t="s">
        <v>180</v>
      </c>
      <c r="BH6" s="14" t="s">
        <v>180</v>
      </c>
      <c r="BI6" s="14" t="s">
        <v>180</v>
      </c>
      <c r="BJ6" s="14" t="s">
        <v>180</v>
      </c>
      <c r="BK6" s="14" t="s">
        <v>180</v>
      </c>
      <c r="BL6" s="14" t="s">
        <v>180</v>
      </c>
      <c r="BM6" s="14" t="s">
        <v>180</v>
      </c>
      <c r="BN6" s="14" t="s">
        <v>180</v>
      </c>
      <c r="BO6" s="14" t="s">
        <v>180</v>
      </c>
      <c r="BP6" s="14" t="s">
        <v>180</v>
      </c>
      <c r="BQ6" s="14" t="s">
        <v>180</v>
      </c>
      <c r="BR6" s="14" t="s">
        <v>180</v>
      </c>
      <c r="BS6" s="14" t="s">
        <v>180</v>
      </c>
      <c r="BT6" s="14" t="s">
        <v>180</v>
      </c>
      <c r="BU6" s="14" t="s">
        <v>180</v>
      </c>
      <c r="BV6" s="14" t="s">
        <v>180</v>
      </c>
      <c r="BW6" s="14" t="s">
        <v>180</v>
      </c>
      <c r="BX6" s="14" t="s">
        <v>180</v>
      </c>
      <c r="BY6" s="14" t="s">
        <v>180</v>
      </c>
      <c r="BZ6" s="14" t="s">
        <v>180</v>
      </c>
      <c r="CA6" s="14" t="s">
        <v>180</v>
      </c>
      <c r="CB6" s="14" t="s">
        <v>180</v>
      </c>
      <c r="CC6" s="14" t="s">
        <v>180</v>
      </c>
      <c r="CD6" s="14" t="s">
        <v>180</v>
      </c>
      <c r="CE6" s="14" t="s">
        <v>180</v>
      </c>
    </row>
    <row r="7" spans="1:83" x14ac:dyDescent="0.25">
      <c r="AS7" s="51" t="s">
        <v>181</v>
      </c>
      <c r="AT7" s="49" t="s">
        <v>258</v>
      </c>
      <c r="AU7" s="14" t="s">
        <v>180</v>
      </c>
      <c r="AV7" s="16">
        <v>701.24599999999998</v>
      </c>
      <c r="AW7" s="16">
        <v>194.738</v>
      </c>
      <c r="AX7" s="16">
        <v>267.60000000000002</v>
      </c>
      <c r="AY7" s="16">
        <v>11.789</v>
      </c>
      <c r="AZ7" s="16">
        <v>3507.5770000000002</v>
      </c>
      <c r="BA7" s="16">
        <v>735.94100000000003</v>
      </c>
      <c r="BB7" s="16">
        <v>1540.164</v>
      </c>
      <c r="BC7" s="16">
        <v>1800.713</v>
      </c>
      <c r="BD7" s="16">
        <v>179.59399999999999</v>
      </c>
      <c r="BE7" s="16">
        <v>2576.0189999999998</v>
      </c>
      <c r="BF7" s="16">
        <v>1520.5730000000001</v>
      </c>
      <c r="BG7" s="16">
        <v>1776.2059999999999</v>
      </c>
      <c r="BH7" s="16">
        <v>2586.4690000000001</v>
      </c>
      <c r="BI7" s="16">
        <v>4112.6109999999999</v>
      </c>
      <c r="BJ7" s="16">
        <v>1552.6559999999999</v>
      </c>
      <c r="BK7" s="16">
        <v>2824.9749999999999</v>
      </c>
      <c r="BL7" s="16">
        <v>5107.6289999999999</v>
      </c>
      <c r="BM7" s="16">
        <v>1931.405</v>
      </c>
      <c r="BN7" s="16">
        <v>424.66300000000001</v>
      </c>
      <c r="BO7" s="16">
        <v>3532.43</v>
      </c>
      <c r="BP7" s="16">
        <v>3694.28</v>
      </c>
      <c r="BQ7" s="16">
        <v>12311.474</v>
      </c>
      <c r="BR7" s="16">
        <v>24491.695</v>
      </c>
      <c r="BS7" s="16">
        <v>10112.023999999999</v>
      </c>
      <c r="BT7" s="16">
        <v>8051.7749999999996</v>
      </c>
      <c r="BU7" s="16">
        <v>1535.0740000000001</v>
      </c>
      <c r="BV7" s="16">
        <v>1207.088</v>
      </c>
      <c r="BW7" s="16">
        <v>4013.404</v>
      </c>
      <c r="BX7" s="16">
        <v>9660.6859999999997</v>
      </c>
      <c r="BY7" s="16">
        <v>2072.1350000000002</v>
      </c>
      <c r="BZ7" s="16">
        <v>17933.983</v>
      </c>
      <c r="CA7" s="16">
        <v>14079.045</v>
      </c>
      <c r="CB7" s="16">
        <v>15101.915000000001</v>
      </c>
      <c r="CC7" s="16">
        <v>16985.025000000001</v>
      </c>
      <c r="CD7" s="16">
        <v>5370.43</v>
      </c>
      <c r="CE7" s="16">
        <v>195</v>
      </c>
    </row>
    <row r="8" spans="1:83" ht="21" customHeight="1" x14ac:dyDescent="0.25">
      <c r="A8" t="s">
        <v>286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169</v>
      </c>
      <c r="AC8" t="s">
        <v>170</v>
      </c>
      <c r="AD8" t="s">
        <v>171</v>
      </c>
      <c r="AE8" t="s">
        <v>172</v>
      </c>
      <c r="AF8" t="s">
        <v>173</v>
      </c>
      <c r="AG8" t="s">
        <v>174</v>
      </c>
      <c r="AH8" t="s">
        <v>175</v>
      </c>
      <c r="AI8" t="s">
        <v>176</v>
      </c>
      <c r="AJ8" t="s">
        <v>177</v>
      </c>
      <c r="AK8" t="s">
        <v>178</v>
      </c>
      <c r="AS8" s="46"/>
      <c r="AT8" s="49" t="s">
        <v>259</v>
      </c>
      <c r="AU8" s="14" t="s">
        <v>180</v>
      </c>
      <c r="AV8" s="17">
        <v>640.93700000000001</v>
      </c>
      <c r="AW8" s="17">
        <v>31.786999999999999</v>
      </c>
      <c r="AX8" s="17">
        <v>96.885999999999996</v>
      </c>
      <c r="AY8" s="17">
        <v>0.61499999999999999</v>
      </c>
      <c r="AZ8" s="17">
        <v>5361.9309999999996</v>
      </c>
      <c r="BA8" s="17">
        <v>1102.498</v>
      </c>
      <c r="BB8" s="17">
        <v>591.13400000000001</v>
      </c>
      <c r="BC8" s="17">
        <v>1544.819</v>
      </c>
      <c r="BD8" s="17">
        <v>1617.797</v>
      </c>
      <c r="BE8" s="17">
        <v>7389.7929999999997</v>
      </c>
      <c r="BF8" s="17">
        <v>1619.732</v>
      </c>
      <c r="BG8" s="17">
        <v>1983.7819999999999</v>
      </c>
      <c r="BH8" s="17">
        <v>2485.0790000000002</v>
      </c>
      <c r="BI8" s="17">
        <v>3003.75</v>
      </c>
      <c r="BJ8" s="17">
        <v>856.21900000000005</v>
      </c>
      <c r="BK8" s="17">
        <v>1062.296</v>
      </c>
      <c r="BL8" s="17">
        <v>2330.931</v>
      </c>
      <c r="BM8" s="17">
        <v>2247.15</v>
      </c>
      <c r="BN8" s="17">
        <v>608.65200000000004</v>
      </c>
      <c r="BO8" s="17">
        <v>2509.922</v>
      </c>
      <c r="BP8" s="17">
        <v>4690.0140000000001</v>
      </c>
      <c r="BQ8" s="17">
        <v>11489.189</v>
      </c>
      <c r="BR8" s="17">
        <v>28463.371999999999</v>
      </c>
      <c r="BS8" s="17">
        <v>15076.995000000001</v>
      </c>
      <c r="BT8" s="17">
        <v>4383.902</v>
      </c>
      <c r="BU8" s="17">
        <v>1723.7449999999999</v>
      </c>
      <c r="BV8" s="17">
        <v>2189.2179999999998</v>
      </c>
      <c r="BW8" s="17">
        <v>5176.3280000000004</v>
      </c>
      <c r="BX8" s="17">
        <v>11488.13</v>
      </c>
      <c r="BY8" s="17">
        <v>1069.153</v>
      </c>
      <c r="BZ8" s="17">
        <v>27172.262999999999</v>
      </c>
      <c r="CA8" s="17">
        <v>28872.364000000001</v>
      </c>
      <c r="CB8" s="17">
        <v>25487.934000000001</v>
      </c>
      <c r="CC8" s="17">
        <v>24187.116000000002</v>
      </c>
      <c r="CD8" s="17">
        <v>5344.4229999999998</v>
      </c>
      <c r="CE8" s="17">
        <v>478.9</v>
      </c>
    </row>
    <row r="9" spans="1:83" x14ac:dyDescent="0.25">
      <c r="A9" t="s">
        <v>181</v>
      </c>
      <c r="B9">
        <v>54883.582999999984</v>
      </c>
      <c r="C9">
        <v>10465.786</v>
      </c>
      <c r="D9">
        <v>8081.5520000000006</v>
      </c>
      <c r="E9">
        <v>1083.7159999999997</v>
      </c>
      <c r="F9">
        <v>137630.67600000004</v>
      </c>
      <c r="G9">
        <v>40827.025000000009</v>
      </c>
      <c r="H9">
        <v>23018.526000000002</v>
      </c>
      <c r="I9">
        <v>45914.686999999998</v>
      </c>
      <c r="J9">
        <v>19566.510000000002</v>
      </c>
      <c r="K9">
        <v>109034.41</v>
      </c>
      <c r="L9">
        <v>58279.880999999987</v>
      </c>
      <c r="M9">
        <v>41753.633000000002</v>
      </c>
      <c r="N9">
        <v>47488.813999999998</v>
      </c>
      <c r="O9">
        <v>118913.80500000001</v>
      </c>
      <c r="P9">
        <v>56445.161999999997</v>
      </c>
      <c r="Q9">
        <v>63336.608</v>
      </c>
      <c r="R9">
        <v>147651.59599999993</v>
      </c>
      <c r="S9">
        <v>125692.34</v>
      </c>
      <c r="T9">
        <v>34124.840000000004</v>
      </c>
      <c r="U9">
        <v>118933.08199999998</v>
      </c>
      <c r="V9">
        <v>117139.80500000004</v>
      </c>
      <c r="W9">
        <v>343475.09199999989</v>
      </c>
      <c r="X9">
        <v>782735.81300000008</v>
      </c>
      <c r="Y9">
        <v>332294.40799999994</v>
      </c>
      <c r="Z9">
        <v>185110.19</v>
      </c>
      <c r="AA9">
        <v>70003.239999999991</v>
      </c>
      <c r="AB9">
        <v>45858.306999999993</v>
      </c>
      <c r="AC9">
        <v>177953.48699999999</v>
      </c>
      <c r="AD9">
        <v>303789.56599999999</v>
      </c>
      <c r="AE9">
        <v>59182.811999999991</v>
      </c>
      <c r="AF9">
        <v>746175.84800000023</v>
      </c>
      <c r="AG9">
        <v>596485.34900000005</v>
      </c>
      <c r="AH9">
        <v>500619.712</v>
      </c>
      <c r="AI9">
        <v>657890.91700000013</v>
      </c>
      <c r="AJ9">
        <v>199634.505</v>
      </c>
      <c r="AK9">
        <v>49877.099999999991</v>
      </c>
      <c r="AS9" s="46"/>
      <c r="AT9" s="49" t="s">
        <v>260</v>
      </c>
      <c r="AU9" s="14" t="s">
        <v>180</v>
      </c>
      <c r="AV9" s="16">
        <v>1571.2159999999999</v>
      </c>
      <c r="AW9" s="16">
        <v>565.09</v>
      </c>
      <c r="AX9" s="16">
        <v>172.84100000000001</v>
      </c>
      <c r="AY9" s="16">
        <v>45.651000000000003</v>
      </c>
      <c r="AZ9" s="16">
        <v>1668.393</v>
      </c>
      <c r="BA9" s="16">
        <v>570.84</v>
      </c>
      <c r="BB9" s="16">
        <v>415.995</v>
      </c>
      <c r="BC9" s="16">
        <v>607.99199999999996</v>
      </c>
      <c r="BD9" s="16">
        <v>49.923999999999999</v>
      </c>
      <c r="BE9" s="16">
        <v>786.16700000000003</v>
      </c>
      <c r="BF9" s="16">
        <v>1465.905</v>
      </c>
      <c r="BG9" s="16">
        <v>1027.701</v>
      </c>
      <c r="BH9" s="16">
        <v>906.37800000000004</v>
      </c>
      <c r="BI9" s="16">
        <v>2625.1320000000001</v>
      </c>
      <c r="BJ9" s="16">
        <v>789.92700000000002</v>
      </c>
      <c r="BK9" s="16">
        <v>1733.0070000000001</v>
      </c>
      <c r="BL9" s="16">
        <v>2426.0709999999999</v>
      </c>
      <c r="BM9" s="16">
        <v>3549.556</v>
      </c>
      <c r="BN9" s="16">
        <v>471.80500000000001</v>
      </c>
      <c r="BO9" s="16">
        <v>1662.02</v>
      </c>
      <c r="BP9" s="16">
        <v>1796.4839999999999</v>
      </c>
      <c r="BQ9" s="16">
        <v>3658.3960000000002</v>
      </c>
      <c r="BR9" s="16">
        <v>8744.393</v>
      </c>
      <c r="BS9" s="16">
        <v>4583.1139999999996</v>
      </c>
      <c r="BT9" s="16">
        <v>1522.44</v>
      </c>
      <c r="BU9" s="16">
        <v>524.73</v>
      </c>
      <c r="BV9" s="16">
        <v>605.91800000000001</v>
      </c>
      <c r="BW9" s="16">
        <v>2381.6060000000002</v>
      </c>
      <c r="BX9" s="16">
        <v>2469.5889999999999</v>
      </c>
      <c r="BY9" s="16">
        <v>796.38300000000004</v>
      </c>
      <c r="BZ9" s="16">
        <v>5513.674</v>
      </c>
      <c r="CA9" s="16">
        <v>6415.2510000000002</v>
      </c>
      <c r="CB9" s="16">
        <v>4963.5079999999998</v>
      </c>
      <c r="CC9" s="16">
        <v>5316.4139999999998</v>
      </c>
      <c r="CD9" s="16">
        <v>1511.021</v>
      </c>
      <c r="CE9" s="16">
        <v>140.80000000000001</v>
      </c>
    </row>
    <row r="10" spans="1:83" x14ac:dyDescent="0.25">
      <c r="A10" t="s">
        <v>182</v>
      </c>
      <c r="B10">
        <v>-46062.946000000011</v>
      </c>
      <c r="C10">
        <v>-3817.2939999999999</v>
      </c>
      <c r="D10">
        <v>329.54499999999996</v>
      </c>
      <c r="E10">
        <v>129.14500000000001</v>
      </c>
      <c r="F10">
        <v>3922.3910000000001</v>
      </c>
      <c r="G10">
        <v>1009.3850000000001</v>
      </c>
      <c r="H10">
        <v>552.07400000000007</v>
      </c>
      <c r="I10">
        <v>1146.4230000000002</v>
      </c>
      <c r="J10">
        <v>1412.809</v>
      </c>
      <c r="K10">
        <v>3321.9250000000002</v>
      </c>
      <c r="L10">
        <v>1309.7109999999996</v>
      </c>
      <c r="M10">
        <v>1345.5870000000002</v>
      </c>
      <c r="N10">
        <v>1157.1690000000001</v>
      </c>
      <c r="O10">
        <v>2481.6349999999998</v>
      </c>
      <c r="P10">
        <v>563.226</v>
      </c>
      <c r="Q10">
        <v>990.24599999999998</v>
      </c>
      <c r="R10">
        <v>2507.3899999999994</v>
      </c>
      <c r="S10">
        <v>2490.4209999999998</v>
      </c>
      <c r="T10">
        <v>817.09300000000019</v>
      </c>
      <c r="U10">
        <v>2206.3209999999999</v>
      </c>
      <c r="V10">
        <v>10705.149000000001</v>
      </c>
      <c r="W10">
        <v>11908.082</v>
      </c>
      <c r="X10">
        <v>23663.776000000002</v>
      </c>
      <c r="Y10">
        <v>10267.079000000003</v>
      </c>
      <c r="Z10">
        <v>5071.3090000000002</v>
      </c>
      <c r="AA10">
        <v>-92.722000000000037</v>
      </c>
      <c r="AB10">
        <v>2908.7690000000002</v>
      </c>
      <c r="AC10">
        <v>4070.6200000000003</v>
      </c>
      <c r="AD10">
        <v>28341.017000000003</v>
      </c>
      <c r="AE10">
        <v>83415.425999999992</v>
      </c>
      <c r="AF10">
        <v>8000.5279999999984</v>
      </c>
      <c r="AG10">
        <v>10879.510000000004</v>
      </c>
      <c r="AH10">
        <v>2762.7149999999997</v>
      </c>
      <c r="AI10">
        <v>6979.8869999999997</v>
      </c>
      <c r="AJ10">
        <v>2118.71</v>
      </c>
      <c r="AK10">
        <v>0</v>
      </c>
      <c r="AS10" s="46"/>
      <c r="AT10" s="49" t="s">
        <v>261</v>
      </c>
      <c r="AU10" s="14" t="s">
        <v>180</v>
      </c>
      <c r="AV10" s="17">
        <v>1132.539</v>
      </c>
      <c r="AW10" s="17">
        <v>65.323999999999998</v>
      </c>
      <c r="AX10" s="17">
        <v>32.286999999999999</v>
      </c>
      <c r="AY10" s="17">
        <v>66.707999999999998</v>
      </c>
      <c r="AZ10" s="17">
        <v>2094.1819999999998</v>
      </c>
      <c r="BA10" s="17">
        <v>250.01900000000001</v>
      </c>
      <c r="BB10" s="17">
        <v>468.43599999999998</v>
      </c>
      <c r="BC10" s="17">
        <v>731.06600000000003</v>
      </c>
      <c r="BD10" s="17">
        <v>404.78500000000003</v>
      </c>
      <c r="BE10" s="17">
        <v>3652.49</v>
      </c>
      <c r="BF10" s="17">
        <v>654.53800000000001</v>
      </c>
      <c r="BG10" s="17">
        <v>872.72299999999996</v>
      </c>
      <c r="BH10" s="17">
        <v>344.96899999999999</v>
      </c>
      <c r="BI10" s="17">
        <v>2141.3409999999999</v>
      </c>
      <c r="BJ10" s="17">
        <v>1179.636</v>
      </c>
      <c r="BK10" s="17">
        <v>844.32600000000002</v>
      </c>
      <c r="BL10" s="17">
        <v>4152.5940000000001</v>
      </c>
      <c r="BM10" s="17">
        <v>253.31399999999999</v>
      </c>
      <c r="BN10" s="17">
        <v>215.18600000000001</v>
      </c>
      <c r="BO10" s="17">
        <v>2237</v>
      </c>
      <c r="BP10" s="17">
        <v>1525.5319999999999</v>
      </c>
      <c r="BQ10" s="17">
        <v>9147.8320000000003</v>
      </c>
      <c r="BR10" s="17">
        <v>22341.146000000001</v>
      </c>
      <c r="BS10" s="17">
        <v>7242.0690000000004</v>
      </c>
      <c r="BT10" s="17">
        <v>2976.721</v>
      </c>
      <c r="BU10" s="17">
        <v>2386.806</v>
      </c>
      <c r="BV10" s="17">
        <v>972.07799999999997</v>
      </c>
      <c r="BW10" s="17">
        <v>4163.991</v>
      </c>
      <c r="BX10" s="17">
        <v>7926.7979999999998</v>
      </c>
      <c r="BY10" s="17">
        <v>2023.5909999999999</v>
      </c>
      <c r="BZ10" s="17">
        <v>18010.62</v>
      </c>
      <c r="CA10" s="17">
        <v>10642.183999999999</v>
      </c>
      <c r="CB10" s="17">
        <v>14290.32</v>
      </c>
      <c r="CC10" s="17">
        <v>26360.138999999999</v>
      </c>
      <c r="CD10" s="17">
        <v>5316.87</v>
      </c>
      <c r="CE10" s="17">
        <v>742.4</v>
      </c>
    </row>
    <row r="11" spans="1:83" x14ac:dyDescent="0.25">
      <c r="A11" t="s">
        <v>183</v>
      </c>
      <c r="B11">
        <v>201055.66399999999</v>
      </c>
      <c r="C11">
        <v>26454.902999999998</v>
      </c>
      <c r="D11">
        <v>9127.2010000000028</v>
      </c>
      <c r="E11">
        <v>1056.9419999999998</v>
      </c>
      <c r="F11">
        <v>126120.63499999999</v>
      </c>
      <c r="G11">
        <v>25884.292999999994</v>
      </c>
      <c r="H11">
        <v>14175.700999999997</v>
      </c>
      <c r="I11">
        <v>30948.890999999996</v>
      </c>
      <c r="J11">
        <v>9611.476999999999</v>
      </c>
      <c r="K11">
        <v>167579.56400000004</v>
      </c>
      <c r="L11">
        <v>35664.904999999992</v>
      </c>
      <c r="M11">
        <v>26703.78</v>
      </c>
      <c r="N11">
        <v>25054.418000000001</v>
      </c>
      <c r="O11">
        <v>61654.159</v>
      </c>
      <c r="P11">
        <v>49692.610999999997</v>
      </c>
      <c r="Q11">
        <v>37768.842999999993</v>
      </c>
      <c r="R11">
        <v>83510.115000000005</v>
      </c>
      <c r="S11">
        <v>102325.64</v>
      </c>
      <c r="T11">
        <v>27087.566999999999</v>
      </c>
      <c r="U11">
        <v>60402.39899999999</v>
      </c>
      <c r="V11">
        <v>211098.84799999994</v>
      </c>
      <c r="W11">
        <v>261338.82399999999</v>
      </c>
      <c r="X11">
        <v>566378.60900000005</v>
      </c>
      <c r="Y11">
        <v>274737.61499999987</v>
      </c>
      <c r="Z11">
        <v>150140.70600000003</v>
      </c>
      <c r="AA11">
        <v>64998.378000000012</v>
      </c>
      <c r="AB11">
        <v>101786.32300000002</v>
      </c>
      <c r="AC11">
        <v>105719.89000000003</v>
      </c>
      <c r="AD11">
        <v>260988.81</v>
      </c>
      <c r="AE11">
        <v>1181581.7610000002</v>
      </c>
      <c r="AF11">
        <v>541590.02399999998</v>
      </c>
      <c r="AG11">
        <v>182675.541</v>
      </c>
      <c r="AH11">
        <v>98198.075999999986</v>
      </c>
      <c r="AI11">
        <v>223331.69699999999</v>
      </c>
      <c r="AJ11">
        <v>158800.88400000002</v>
      </c>
      <c r="AK11">
        <v>0</v>
      </c>
      <c r="AS11" s="46"/>
      <c r="AT11" s="49" t="s">
        <v>262</v>
      </c>
      <c r="AU11" s="14" t="s">
        <v>180</v>
      </c>
      <c r="AV11" s="16">
        <v>232.04</v>
      </c>
      <c r="AW11" s="16">
        <v>87.513000000000005</v>
      </c>
      <c r="AX11" s="16">
        <v>38.322000000000003</v>
      </c>
      <c r="AY11" s="16">
        <v>0.99399999999999999</v>
      </c>
      <c r="AZ11" s="16">
        <v>220.352</v>
      </c>
      <c r="BA11" s="16">
        <v>143.63300000000001</v>
      </c>
      <c r="BB11" s="16">
        <v>303.21199999999999</v>
      </c>
      <c r="BC11" s="16">
        <v>77.778999999999996</v>
      </c>
      <c r="BD11" s="16">
        <v>31.216000000000001</v>
      </c>
      <c r="BE11" s="16">
        <v>47.07</v>
      </c>
      <c r="BF11" s="16">
        <v>62.776000000000003</v>
      </c>
      <c r="BG11" s="16">
        <v>93.998000000000005</v>
      </c>
      <c r="BH11" s="16">
        <v>12.685</v>
      </c>
      <c r="BI11" s="16">
        <v>269.43200000000002</v>
      </c>
      <c r="BJ11" s="16">
        <v>83.944999999999993</v>
      </c>
      <c r="BK11" s="16">
        <v>102.087</v>
      </c>
      <c r="BL11" s="16">
        <v>84.626999999999995</v>
      </c>
      <c r="BM11" s="16">
        <v>101.28100000000001</v>
      </c>
      <c r="BN11" s="16">
        <v>11.715</v>
      </c>
      <c r="BO11" s="16">
        <v>262.36799999999999</v>
      </c>
      <c r="BP11" s="16">
        <v>181.24</v>
      </c>
      <c r="BQ11" s="16">
        <v>794.73199999999997</v>
      </c>
      <c r="BR11" s="16">
        <v>1287.6500000000001</v>
      </c>
      <c r="BS11" s="16">
        <v>681.77599999999995</v>
      </c>
      <c r="BT11" s="16">
        <v>254.137</v>
      </c>
      <c r="BU11" s="16">
        <v>109.402</v>
      </c>
      <c r="BV11" s="16">
        <v>130.607</v>
      </c>
      <c r="BW11" s="16">
        <v>400.303</v>
      </c>
      <c r="BX11" s="16">
        <v>317.24799999999999</v>
      </c>
      <c r="BY11" s="16">
        <v>159.39599999999999</v>
      </c>
      <c r="BZ11" s="16">
        <v>1058.027</v>
      </c>
      <c r="CA11" s="16">
        <v>1093.7550000000001</v>
      </c>
      <c r="CB11" s="16">
        <v>796.62300000000005</v>
      </c>
      <c r="CC11" s="16">
        <v>668.40800000000002</v>
      </c>
      <c r="CD11" s="16">
        <v>350.41800000000001</v>
      </c>
      <c r="CE11" s="16">
        <v>0</v>
      </c>
    </row>
    <row r="12" spans="1:83" x14ac:dyDescent="0.25">
      <c r="AS12" s="46"/>
      <c r="AT12" s="49" t="s">
        <v>263</v>
      </c>
      <c r="AU12" s="14" t="s">
        <v>180</v>
      </c>
      <c r="AV12" s="17">
        <v>1222.4159999999999</v>
      </c>
      <c r="AW12" s="17">
        <v>11.284000000000001</v>
      </c>
      <c r="AX12" s="17">
        <v>249.858</v>
      </c>
      <c r="AY12" s="17">
        <v>18.701000000000001</v>
      </c>
      <c r="AZ12" s="17">
        <v>1833.8130000000001</v>
      </c>
      <c r="BA12" s="17">
        <v>289.63</v>
      </c>
      <c r="BB12" s="17">
        <v>941.63400000000001</v>
      </c>
      <c r="BC12" s="17">
        <v>2063.0390000000002</v>
      </c>
      <c r="BD12" s="17">
        <v>305.34199999999998</v>
      </c>
      <c r="BE12" s="17">
        <v>1234.405</v>
      </c>
      <c r="BF12" s="17">
        <v>704.00300000000004</v>
      </c>
      <c r="BG12" s="17">
        <v>729.02300000000002</v>
      </c>
      <c r="BH12" s="17">
        <v>1037.0039999999999</v>
      </c>
      <c r="BI12" s="17">
        <v>2039.2529999999999</v>
      </c>
      <c r="BJ12" s="17">
        <v>1819.9860000000001</v>
      </c>
      <c r="BK12" s="17">
        <v>995.22199999999998</v>
      </c>
      <c r="BL12" s="17">
        <v>3116.6489999999999</v>
      </c>
      <c r="BM12" s="17">
        <v>362.18599999999998</v>
      </c>
      <c r="BN12" s="17">
        <v>369.41899999999998</v>
      </c>
      <c r="BO12" s="17">
        <v>1614.3779999999999</v>
      </c>
      <c r="BP12" s="17">
        <v>1475.0730000000001</v>
      </c>
      <c r="BQ12" s="17">
        <v>9068.3359999999993</v>
      </c>
      <c r="BR12" s="17">
        <v>12096.516</v>
      </c>
      <c r="BS12" s="17">
        <v>6423.7719999999999</v>
      </c>
      <c r="BT12" s="17">
        <v>2578.2809999999999</v>
      </c>
      <c r="BU12" s="17">
        <v>1559.7650000000001</v>
      </c>
      <c r="BV12" s="17">
        <v>789.74300000000005</v>
      </c>
      <c r="BW12" s="17">
        <v>4105.0770000000002</v>
      </c>
      <c r="BX12" s="17">
        <v>3151.7260000000001</v>
      </c>
      <c r="BY12" s="17">
        <v>1095.0540000000001</v>
      </c>
      <c r="BZ12" s="17">
        <v>12272.989</v>
      </c>
      <c r="CA12" s="17">
        <v>8772.6039999999994</v>
      </c>
      <c r="CB12" s="17">
        <v>8984.9140000000007</v>
      </c>
      <c r="CC12" s="17">
        <v>17772.606</v>
      </c>
      <c r="CD12" s="17">
        <v>4134.1940000000004</v>
      </c>
      <c r="CE12" s="17">
        <v>271.8</v>
      </c>
    </row>
    <row r="13" spans="1:83" x14ac:dyDescent="0.25">
      <c r="AS13" s="46"/>
      <c r="AT13" s="49" t="s">
        <v>264</v>
      </c>
      <c r="AU13" s="14" t="s">
        <v>180</v>
      </c>
      <c r="AV13" s="16">
        <v>11154.022999999999</v>
      </c>
      <c r="AW13" s="16">
        <v>47.436</v>
      </c>
      <c r="AX13" s="16">
        <v>890.72</v>
      </c>
      <c r="AY13" s="16">
        <v>35.223999999999997</v>
      </c>
      <c r="AZ13" s="16">
        <v>24513.475999999999</v>
      </c>
      <c r="BA13" s="16">
        <v>3971.0450000000001</v>
      </c>
      <c r="BB13" s="16">
        <v>2729.7040000000002</v>
      </c>
      <c r="BC13" s="16">
        <v>6310.8609999999999</v>
      </c>
      <c r="BD13" s="16">
        <v>1170.732</v>
      </c>
      <c r="BE13" s="16">
        <v>15546.380999999999</v>
      </c>
      <c r="BF13" s="16">
        <v>8900.4069999999992</v>
      </c>
      <c r="BG13" s="16">
        <v>5362.951</v>
      </c>
      <c r="BH13" s="16">
        <v>5679.6139999999996</v>
      </c>
      <c r="BI13" s="16">
        <v>15290.638000000001</v>
      </c>
      <c r="BJ13" s="16">
        <v>7441.1220000000003</v>
      </c>
      <c r="BK13" s="16">
        <v>5709.3509999999997</v>
      </c>
      <c r="BL13" s="16">
        <v>9034.5609999999997</v>
      </c>
      <c r="BM13" s="16">
        <v>10837.513000000001</v>
      </c>
      <c r="BN13" s="16">
        <v>8766.31</v>
      </c>
      <c r="BO13" s="16">
        <v>23463.284</v>
      </c>
      <c r="BP13" s="16">
        <v>21829.046999999999</v>
      </c>
      <c r="BQ13" s="16">
        <v>73790.263999999996</v>
      </c>
      <c r="BR13" s="16">
        <v>159249.834</v>
      </c>
      <c r="BS13" s="16">
        <v>69644.596000000005</v>
      </c>
      <c r="BT13" s="16">
        <v>36667.639000000003</v>
      </c>
      <c r="BU13" s="16">
        <v>15972.924000000001</v>
      </c>
      <c r="BV13" s="16">
        <v>10482.745000000001</v>
      </c>
      <c r="BW13" s="16">
        <v>39849.381999999998</v>
      </c>
      <c r="BX13" s="16">
        <v>57215.618000000002</v>
      </c>
      <c r="BY13" s="16">
        <v>17553.698</v>
      </c>
      <c r="BZ13" s="16">
        <v>204144.18</v>
      </c>
      <c r="CA13" s="16">
        <v>125048.731</v>
      </c>
      <c r="CB13" s="16">
        <v>99845.043000000005</v>
      </c>
      <c r="CC13" s="16">
        <v>136475.59400000001</v>
      </c>
      <c r="CD13" s="16">
        <v>42732.163</v>
      </c>
      <c r="CE13" s="16">
        <v>3738</v>
      </c>
    </row>
    <row r="14" spans="1:83" x14ac:dyDescent="0.25">
      <c r="AS14" s="46"/>
      <c r="AT14" s="49" t="s">
        <v>265</v>
      </c>
      <c r="AU14" s="14" t="s">
        <v>180</v>
      </c>
      <c r="AV14" s="17">
        <v>6925.1189999999997</v>
      </c>
      <c r="AW14" s="17">
        <v>2174.2080000000001</v>
      </c>
      <c r="AX14" s="17">
        <v>2490.4369999999999</v>
      </c>
      <c r="AY14" s="17">
        <v>76.887</v>
      </c>
      <c r="AZ14" s="17">
        <v>36640.588000000003</v>
      </c>
      <c r="BA14" s="17">
        <v>5687.3040000000001</v>
      </c>
      <c r="BB14" s="17">
        <v>5879.9170000000004</v>
      </c>
      <c r="BC14" s="17">
        <v>13001.543</v>
      </c>
      <c r="BD14" s="17">
        <v>2326.88</v>
      </c>
      <c r="BE14" s="17">
        <v>37737.557000000001</v>
      </c>
      <c r="BF14" s="17">
        <v>21262.601999999999</v>
      </c>
      <c r="BG14" s="17">
        <v>11347.204</v>
      </c>
      <c r="BH14" s="17">
        <v>16215.255999999999</v>
      </c>
      <c r="BI14" s="17">
        <v>42338.207000000002</v>
      </c>
      <c r="BJ14" s="17">
        <v>25044.697</v>
      </c>
      <c r="BK14" s="17">
        <v>30192.763999999999</v>
      </c>
      <c r="BL14" s="17">
        <v>72444.23</v>
      </c>
      <c r="BM14" s="17">
        <v>71194.187000000005</v>
      </c>
      <c r="BN14" s="17">
        <v>11009.51</v>
      </c>
      <c r="BO14" s="17">
        <v>33337.392999999996</v>
      </c>
      <c r="BP14" s="17">
        <v>30839.792000000001</v>
      </c>
      <c r="BQ14" s="17">
        <v>86561.956000000006</v>
      </c>
      <c r="BR14" s="17">
        <v>198086.39300000001</v>
      </c>
      <c r="BS14" s="17">
        <v>78365.62</v>
      </c>
      <c r="BT14" s="17">
        <v>33182.909</v>
      </c>
      <c r="BU14" s="17">
        <v>17618.526000000002</v>
      </c>
      <c r="BV14" s="17">
        <v>9583.9189999999999</v>
      </c>
      <c r="BW14" s="17">
        <v>48166.866000000002</v>
      </c>
      <c r="BX14" s="17">
        <v>78905.036999999997</v>
      </c>
      <c r="BY14" s="17">
        <v>13847.047</v>
      </c>
      <c r="BZ14" s="17">
        <v>181757.24600000001</v>
      </c>
      <c r="CA14" s="17">
        <v>147189.31899999999</v>
      </c>
      <c r="CB14" s="17">
        <v>112585.266</v>
      </c>
      <c r="CC14" s="17">
        <v>171251.394</v>
      </c>
      <c r="CD14" s="17">
        <v>58497.485000000001</v>
      </c>
      <c r="CE14" s="17">
        <v>8453.2999999999993</v>
      </c>
    </row>
    <row r="15" spans="1:83" x14ac:dyDescent="0.25">
      <c r="AS15" s="46"/>
      <c r="AT15" s="49" t="s">
        <v>266</v>
      </c>
      <c r="AU15" s="14" t="s">
        <v>180</v>
      </c>
      <c r="AV15" s="16">
        <v>1026.671</v>
      </c>
      <c r="AW15" s="16">
        <v>15.359</v>
      </c>
      <c r="AX15" s="16">
        <v>352.70699999999999</v>
      </c>
      <c r="AY15" s="16">
        <v>19.079999999999998</v>
      </c>
      <c r="AZ15" s="16">
        <v>2075.0700000000002</v>
      </c>
      <c r="BA15" s="16">
        <v>311.298</v>
      </c>
      <c r="BB15" s="16">
        <v>41.545000000000002</v>
      </c>
      <c r="BC15" s="16">
        <v>317.41899999999998</v>
      </c>
      <c r="BD15" s="16">
        <v>117.24</v>
      </c>
      <c r="BE15" s="16">
        <v>741.23800000000006</v>
      </c>
      <c r="BF15" s="16">
        <v>336.52100000000002</v>
      </c>
      <c r="BG15" s="16">
        <v>393.66899999999998</v>
      </c>
      <c r="BH15" s="16">
        <v>514.75199999999995</v>
      </c>
      <c r="BI15" s="16">
        <v>569.95299999999997</v>
      </c>
      <c r="BJ15" s="16">
        <v>96.875</v>
      </c>
      <c r="BK15" s="16">
        <v>167.102</v>
      </c>
      <c r="BL15" s="16">
        <v>267.423</v>
      </c>
      <c r="BM15" s="16">
        <v>28.495000000000001</v>
      </c>
      <c r="BN15" s="16">
        <v>130.08799999999999</v>
      </c>
      <c r="BO15" s="16">
        <v>304.00900000000001</v>
      </c>
      <c r="BP15" s="16">
        <v>1690.125</v>
      </c>
      <c r="BQ15" s="16">
        <v>1293.7070000000001</v>
      </c>
      <c r="BR15" s="16">
        <v>9306.4930000000004</v>
      </c>
      <c r="BS15" s="16">
        <v>3734.2710000000002</v>
      </c>
      <c r="BT15" s="16">
        <v>2409.6419999999998</v>
      </c>
      <c r="BU15" s="16">
        <v>672.89700000000005</v>
      </c>
      <c r="BV15" s="16">
        <v>1136.3510000000001</v>
      </c>
      <c r="BW15" s="16">
        <v>536.92200000000003</v>
      </c>
      <c r="BX15" s="16">
        <v>3684.6329999999998</v>
      </c>
      <c r="BY15" s="16">
        <v>129.554</v>
      </c>
      <c r="BZ15" s="16">
        <v>4023.991</v>
      </c>
      <c r="CA15" s="16">
        <v>12555.403</v>
      </c>
      <c r="CB15" s="16">
        <v>7618.69</v>
      </c>
      <c r="CC15" s="16">
        <v>3664.0770000000002</v>
      </c>
      <c r="CD15" s="16">
        <v>3795.1979999999999</v>
      </c>
      <c r="CE15" s="16">
        <v>580.4</v>
      </c>
    </row>
    <row r="16" spans="1:83" x14ac:dyDescent="0.25">
      <c r="AS16" s="46"/>
      <c r="AT16" s="49" t="s">
        <v>267</v>
      </c>
      <c r="AU16" s="14" t="s">
        <v>180</v>
      </c>
      <c r="AV16" s="17">
        <v>1294.9079999999999</v>
      </c>
      <c r="AW16" s="17">
        <v>25.437000000000001</v>
      </c>
      <c r="AX16" s="17">
        <v>53.253999999999998</v>
      </c>
      <c r="AY16" s="17">
        <v>18.038</v>
      </c>
      <c r="AZ16" s="17">
        <v>1374.078</v>
      </c>
      <c r="BA16" s="17">
        <v>368.30500000000001</v>
      </c>
      <c r="BB16" s="17">
        <v>171.22800000000001</v>
      </c>
      <c r="BC16" s="17">
        <v>383.07499999999999</v>
      </c>
      <c r="BD16" s="17">
        <v>221.18899999999999</v>
      </c>
      <c r="BE16" s="17">
        <v>979.18100000000004</v>
      </c>
      <c r="BF16" s="17">
        <v>723.21</v>
      </c>
      <c r="BG16" s="17">
        <v>394.90800000000002</v>
      </c>
      <c r="BH16" s="17">
        <v>403.52</v>
      </c>
      <c r="BI16" s="17">
        <v>1031.038</v>
      </c>
      <c r="BJ16" s="17">
        <v>826.875</v>
      </c>
      <c r="BK16" s="17">
        <v>591.23099999999999</v>
      </c>
      <c r="BL16" s="17">
        <v>1164.336</v>
      </c>
      <c r="BM16" s="17">
        <v>1867.6849999999999</v>
      </c>
      <c r="BN16" s="17">
        <v>80.314999999999998</v>
      </c>
      <c r="BO16" s="17">
        <v>747.46900000000005</v>
      </c>
      <c r="BP16" s="17">
        <v>1435.9860000000001</v>
      </c>
      <c r="BQ16" s="17">
        <v>2170.7150000000001</v>
      </c>
      <c r="BR16" s="17">
        <v>6270.6350000000002</v>
      </c>
      <c r="BS16" s="17">
        <v>3514.5439999999999</v>
      </c>
      <c r="BT16" s="17">
        <v>1292.8340000000001</v>
      </c>
      <c r="BU16" s="17">
        <v>476.62799999999999</v>
      </c>
      <c r="BV16" s="17">
        <v>556.26</v>
      </c>
      <c r="BW16" s="17">
        <v>1552.402</v>
      </c>
      <c r="BX16" s="17">
        <v>1914.171</v>
      </c>
      <c r="BY16" s="17">
        <v>615.43399999999997</v>
      </c>
      <c r="BZ16" s="17">
        <v>5588.3130000000001</v>
      </c>
      <c r="CA16" s="17">
        <v>5844.0140000000001</v>
      </c>
      <c r="CB16" s="17">
        <v>3699.248</v>
      </c>
      <c r="CC16" s="17">
        <v>3554.5529999999999</v>
      </c>
      <c r="CD16" s="17">
        <v>1513.059</v>
      </c>
      <c r="CE16" s="17">
        <v>20.5</v>
      </c>
    </row>
    <row r="17" spans="45:83" x14ac:dyDescent="0.25">
      <c r="AS17" s="46"/>
      <c r="AT17" s="49" t="s">
        <v>268</v>
      </c>
      <c r="AU17" s="14" t="s">
        <v>180</v>
      </c>
      <c r="AV17" s="16">
        <v>934.89099999999996</v>
      </c>
      <c r="AW17" s="16">
        <v>30.260999999999999</v>
      </c>
      <c r="AX17" s="16">
        <v>310.49599999999998</v>
      </c>
      <c r="AY17" s="16">
        <v>5.6340000000000003</v>
      </c>
      <c r="AZ17" s="16">
        <v>5074.9520000000002</v>
      </c>
      <c r="BA17" s="16">
        <v>173.84800000000001</v>
      </c>
      <c r="BB17" s="16">
        <v>273.23599999999999</v>
      </c>
      <c r="BC17" s="16">
        <v>724.53399999999999</v>
      </c>
      <c r="BD17" s="16">
        <v>170.12899999999999</v>
      </c>
      <c r="BE17" s="16">
        <v>5678.0969999999998</v>
      </c>
      <c r="BF17" s="16">
        <v>726.92200000000003</v>
      </c>
      <c r="BG17" s="16">
        <v>723.16300000000001</v>
      </c>
      <c r="BH17" s="16">
        <v>525.36300000000006</v>
      </c>
      <c r="BI17" s="16">
        <v>1009.1420000000001</v>
      </c>
      <c r="BJ17" s="16">
        <v>3358.0529999999999</v>
      </c>
      <c r="BK17" s="16">
        <v>406.267</v>
      </c>
      <c r="BL17" s="16">
        <v>1607.16</v>
      </c>
      <c r="BM17" s="16">
        <v>276.26600000000002</v>
      </c>
      <c r="BN17" s="16">
        <v>157.76900000000001</v>
      </c>
      <c r="BO17" s="16">
        <v>10290.674000000001</v>
      </c>
      <c r="BP17" s="16">
        <v>1216.4880000000001</v>
      </c>
      <c r="BQ17" s="16">
        <v>4306.326</v>
      </c>
      <c r="BR17" s="16">
        <v>10654.84</v>
      </c>
      <c r="BS17" s="16">
        <v>3601.2359999999999</v>
      </c>
      <c r="BT17" s="16">
        <v>3756.0329999999999</v>
      </c>
      <c r="BU17" s="16">
        <v>2311.3119999999999</v>
      </c>
      <c r="BV17" s="16">
        <v>743.84100000000001</v>
      </c>
      <c r="BW17" s="16">
        <v>3435.6329999999998</v>
      </c>
      <c r="BX17" s="16">
        <v>7749.9830000000002</v>
      </c>
      <c r="BY17" s="16">
        <v>508.62099999999998</v>
      </c>
      <c r="BZ17" s="16">
        <v>9805.2999999999993</v>
      </c>
      <c r="CA17" s="16">
        <v>6744.6350000000002</v>
      </c>
      <c r="CB17" s="16">
        <v>8413.7510000000002</v>
      </c>
      <c r="CC17" s="16">
        <v>11632.688</v>
      </c>
      <c r="CD17" s="16">
        <v>1527.567</v>
      </c>
      <c r="CE17" s="16">
        <v>191.3</v>
      </c>
    </row>
    <row r="18" spans="45:83" x14ac:dyDescent="0.25">
      <c r="AS18" s="46"/>
      <c r="AT18" s="49" t="s">
        <v>269</v>
      </c>
      <c r="AU18" s="14" t="s">
        <v>180</v>
      </c>
      <c r="AV18" s="17">
        <v>9969.9429999999993</v>
      </c>
      <c r="AW18" s="17">
        <v>703.53099999999995</v>
      </c>
      <c r="AX18" s="17">
        <v>118.235</v>
      </c>
      <c r="AY18" s="17">
        <v>271.37599999999998</v>
      </c>
      <c r="AZ18" s="17">
        <v>15818.112999999999</v>
      </c>
      <c r="BA18" s="17">
        <v>14254.548000000001</v>
      </c>
      <c r="BB18" s="17">
        <v>2566.9180000000001</v>
      </c>
      <c r="BC18" s="17">
        <v>5715.4539999999997</v>
      </c>
      <c r="BD18" s="17">
        <v>3615.835</v>
      </c>
      <c r="BE18" s="17">
        <v>11643.761</v>
      </c>
      <c r="BF18" s="17">
        <v>7882.9750000000004</v>
      </c>
      <c r="BG18" s="17">
        <v>6642.0020000000004</v>
      </c>
      <c r="BH18" s="17">
        <v>6086.7939999999999</v>
      </c>
      <c r="BI18" s="17">
        <v>18575.105</v>
      </c>
      <c r="BJ18" s="17">
        <v>5394.3810000000003</v>
      </c>
      <c r="BK18" s="17">
        <v>7694.692</v>
      </c>
      <c r="BL18" s="17">
        <v>23766.145</v>
      </c>
      <c r="BM18" s="17">
        <v>9030.23</v>
      </c>
      <c r="BN18" s="17">
        <v>4348.0510000000004</v>
      </c>
      <c r="BO18" s="17">
        <v>12807.991</v>
      </c>
      <c r="BP18" s="17">
        <v>14220.482</v>
      </c>
      <c r="BQ18" s="17">
        <v>33847.228999999999</v>
      </c>
      <c r="BR18" s="17">
        <v>78076.495999999999</v>
      </c>
      <c r="BS18" s="17">
        <v>40694.563000000002</v>
      </c>
      <c r="BT18" s="17">
        <v>28290.896000000001</v>
      </c>
      <c r="BU18" s="17">
        <v>5003.165</v>
      </c>
      <c r="BV18" s="17">
        <v>4797.6360000000004</v>
      </c>
      <c r="BW18" s="17">
        <v>16887.089</v>
      </c>
      <c r="BX18" s="17">
        <v>38310.665999999997</v>
      </c>
      <c r="BY18" s="17">
        <v>2500.9160000000002</v>
      </c>
      <c r="BZ18" s="17">
        <v>59539.366000000002</v>
      </c>
      <c r="CA18" s="17">
        <v>74589.718999999997</v>
      </c>
      <c r="CB18" s="17">
        <v>60437.591</v>
      </c>
      <c r="CC18" s="17">
        <v>63683.218000000001</v>
      </c>
      <c r="CD18" s="17">
        <v>19258.912</v>
      </c>
      <c r="CE18" s="17">
        <v>20916.8</v>
      </c>
    </row>
    <row r="19" spans="45:83" x14ac:dyDescent="0.25">
      <c r="AS19" s="46"/>
      <c r="AT19" s="49" t="s">
        <v>270</v>
      </c>
      <c r="AU19" s="14" t="s">
        <v>180</v>
      </c>
      <c r="AV19" s="16">
        <v>380.17</v>
      </c>
      <c r="AW19" s="16">
        <v>24.088999999999999</v>
      </c>
      <c r="AX19" s="16">
        <v>23.166</v>
      </c>
      <c r="AY19" s="16">
        <v>9.0429999999999993</v>
      </c>
      <c r="AZ19" s="16">
        <v>264.15699999999998</v>
      </c>
      <c r="BA19" s="16">
        <v>79.123999999999995</v>
      </c>
      <c r="BB19" s="16">
        <v>254.18600000000001</v>
      </c>
      <c r="BC19" s="16">
        <v>59.316000000000003</v>
      </c>
      <c r="BD19" s="16">
        <v>0.56999999999999995</v>
      </c>
      <c r="BE19" s="16">
        <v>61.116999999999997</v>
      </c>
      <c r="BF19" s="16">
        <v>33.673000000000002</v>
      </c>
      <c r="BG19" s="16">
        <v>72.977000000000004</v>
      </c>
      <c r="BH19" s="16">
        <v>21.765000000000001</v>
      </c>
      <c r="BI19" s="16">
        <v>126.53400000000001</v>
      </c>
      <c r="BJ19" s="16">
        <v>38.805</v>
      </c>
      <c r="BK19" s="16">
        <v>41.792999999999999</v>
      </c>
      <c r="BL19" s="16">
        <v>48.087000000000003</v>
      </c>
      <c r="BM19" s="16">
        <v>27.97</v>
      </c>
      <c r="BN19" s="16">
        <v>30.547000000000001</v>
      </c>
      <c r="BO19" s="16">
        <v>152.08099999999999</v>
      </c>
      <c r="BP19" s="16">
        <v>294.80200000000002</v>
      </c>
      <c r="BQ19" s="16">
        <v>922.56700000000001</v>
      </c>
      <c r="BR19" s="16">
        <v>1736.9639999999999</v>
      </c>
      <c r="BS19" s="16">
        <v>1007.6369999999999</v>
      </c>
      <c r="BT19" s="16">
        <v>260.71699999999998</v>
      </c>
      <c r="BU19" s="16">
        <v>80.102999999999994</v>
      </c>
      <c r="BV19" s="16">
        <v>116.568</v>
      </c>
      <c r="BW19" s="16">
        <v>381.92899999999997</v>
      </c>
      <c r="BX19" s="16">
        <v>536.51599999999996</v>
      </c>
      <c r="BY19" s="16">
        <v>304.83300000000003</v>
      </c>
      <c r="BZ19" s="16">
        <v>962.92600000000004</v>
      </c>
      <c r="CA19" s="16">
        <v>1021.068</v>
      </c>
      <c r="CB19" s="16">
        <v>955.94799999999998</v>
      </c>
      <c r="CC19" s="16">
        <v>663.24199999999996</v>
      </c>
      <c r="CD19" s="16">
        <v>343.23599999999999</v>
      </c>
      <c r="CE19" s="16">
        <v>40.700000000000003</v>
      </c>
    </row>
    <row r="20" spans="45:83" x14ac:dyDescent="0.25">
      <c r="AS20" s="46"/>
      <c r="AT20" s="49" t="s">
        <v>271</v>
      </c>
      <c r="AU20" s="14" t="s">
        <v>180</v>
      </c>
      <c r="AV20" s="17">
        <v>456.53399999999999</v>
      </c>
      <c r="AW20" s="17">
        <v>7.9740000000000002</v>
      </c>
      <c r="AX20" s="17">
        <v>25.245999999999999</v>
      </c>
      <c r="AY20" s="17">
        <v>9.2319999999999993</v>
      </c>
      <c r="AZ20" s="17">
        <v>545.30399999999997</v>
      </c>
      <c r="BA20" s="17">
        <v>279.68400000000003</v>
      </c>
      <c r="BB20" s="17">
        <v>241.78399999999999</v>
      </c>
      <c r="BC20" s="17">
        <v>135.072</v>
      </c>
      <c r="BD20" s="17">
        <v>61.606000000000002</v>
      </c>
      <c r="BE20" s="17">
        <v>167.429</v>
      </c>
      <c r="BF20" s="17">
        <v>128.44999999999999</v>
      </c>
      <c r="BG20" s="17">
        <v>112.622</v>
      </c>
      <c r="BH20" s="17">
        <v>10.566000000000001</v>
      </c>
      <c r="BI20" s="17">
        <v>198.214</v>
      </c>
      <c r="BJ20" s="17">
        <v>85.495999999999995</v>
      </c>
      <c r="BK20" s="17">
        <v>69.251000000000005</v>
      </c>
      <c r="BL20" s="17">
        <v>111.764</v>
      </c>
      <c r="BM20" s="17">
        <v>44.79</v>
      </c>
      <c r="BN20" s="17">
        <v>30.741</v>
      </c>
      <c r="BO20" s="17">
        <v>624.09900000000005</v>
      </c>
      <c r="BP20" s="17">
        <v>347.94499999999999</v>
      </c>
      <c r="BQ20" s="17">
        <v>1350.8589999999999</v>
      </c>
      <c r="BR20" s="17">
        <v>2903.2429999999999</v>
      </c>
      <c r="BS20" s="17">
        <v>1383.7149999999999</v>
      </c>
      <c r="BT20" s="17">
        <v>348.89600000000002</v>
      </c>
      <c r="BU20" s="17">
        <v>102.294</v>
      </c>
      <c r="BV20" s="17">
        <v>160.52699999999999</v>
      </c>
      <c r="BW20" s="17">
        <v>462.03399999999999</v>
      </c>
      <c r="BX20" s="17">
        <v>379.04599999999999</v>
      </c>
      <c r="BY20" s="17">
        <v>195.988</v>
      </c>
      <c r="BZ20" s="17">
        <v>1313.942</v>
      </c>
      <c r="CA20" s="17">
        <v>1328.5309999999999</v>
      </c>
      <c r="CB20" s="17">
        <v>1477.7349999999999</v>
      </c>
      <c r="CC20" s="17">
        <v>1275.527</v>
      </c>
      <c r="CD20" s="17">
        <v>375.50200000000001</v>
      </c>
      <c r="CE20" s="17">
        <v>32.299999999999997</v>
      </c>
    </row>
    <row r="21" spans="45:83" x14ac:dyDescent="0.25">
      <c r="AS21" s="46"/>
      <c r="AT21" s="49" t="s">
        <v>272</v>
      </c>
      <c r="AU21" s="14" t="s">
        <v>180</v>
      </c>
      <c r="AV21" s="16">
        <v>54.85</v>
      </c>
      <c r="AW21" s="16">
        <v>1.988</v>
      </c>
      <c r="AX21" s="16">
        <v>5.8209999999999997</v>
      </c>
      <c r="AY21" s="16">
        <v>1.61</v>
      </c>
      <c r="AZ21" s="16">
        <v>226.02</v>
      </c>
      <c r="BA21" s="16">
        <v>118.07899999999999</v>
      </c>
      <c r="BB21" s="16">
        <v>31.466999999999999</v>
      </c>
      <c r="BC21" s="16">
        <v>45.412999999999997</v>
      </c>
      <c r="BD21" s="16">
        <v>30.728999999999999</v>
      </c>
      <c r="BE21" s="16">
        <v>71.992000000000004</v>
      </c>
      <c r="BF21" s="16">
        <v>200.18</v>
      </c>
      <c r="BG21" s="16">
        <v>165.88</v>
      </c>
      <c r="BH21" s="16">
        <v>135.12</v>
      </c>
      <c r="BI21" s="16">
        <v>171.315</v>
      </c>
      <c r="BJ21" s="16">
        <v>103.21</v>
      </c>
      <c r="BK21" s="16">
        <v>46.203000000000003</v>
      </c>
      <c r="BL21" s="16">
        <v>338.47800000000001</v>
      </c>
      <c r="BM21" s="16">
        <v>125.29</v>
      </c>
      <c r="BN21" s="16">
        <v>11.214</v>
      </c>
      <c r="BO21" s="16">
        <v>54.61</v>
      </c>
      <c r="BP21" s="16">
        <v>361.517</v>
      </c>
      <c r="BQ21" s="16">
        <v>2036.61</v>
      </c>
      <c r="BR21" s="16">
        <v>2596.8649999999998</v>
      </c>
      <c r="BS21" s="16">
        <v>1849.865</v>
      </c>
      <c r="BT21" s="16">
        <v>709.83500000000004</v>
      </c>
      <c r="BU21" s="16">
        <v>197.67699999999999</v>
      </c>
      <c r="BV21" s="16">
        <v>348.25900000000001</v>
      </c>
      <c r="BW21" s="16">
        <v>1239.558</v>
      </c>
      <c r="BX21" s="16">
        <v>5217.933</v>
      </c>
      <c r="BY21" s="16">
        <v>156.876</v>
      </c>
      <c r="BZ21" s="16">
        <v>4162.0370000000003</v>
      </c>
      <c r="CA21" s="16">
        <v>2176.6849999999999</v>
      </c>
      <c r="CB21" s="16">
        <v>1994.9290000000001</v>
      </c>
      <c r="CC21" s="16">
        <v>2289.0590000000002</v>
      </c>
      <c r="CD21" s="16">
        <v>583.29600000000005</v>
      </c>
      <c r="CE21" s="16">
        <v>142.6</v>
      </c>
    </row>
    <row r="22" spans="45:83" x14ac:dyDescent="0.25">
      <c r="AS22" s="46"/>
      <c r="AT22" s="49" t="s">
        <v>273</v>
      </c>
      <c r="AU22" s="14" t="s">
        <v>180</v>
      </c>
      <c r="AV22" s="17">
        <v>3171.7559999999999</v>
      </c>
      <c r="AW22" s="17">
        <v>1281.414</v>
      </c>
      <c r="AX22" s="17">
        <v>92.992999999999995</v>
      </c>
      <c r="AY22" s="17">
        <v>0</v>
      </c>
      <c r="AZ22" s="17">
        <v>7231.15</v>
      </c>
      <c r="BA22" s="17">
        <v>728.05700000000002</v>
      </c>
      <c r="BB22" s="17">
        <v>555.50800000000004</v>
      </c>
      <c r="BC22" s="17">
        <v>2236.2939999999999</v>
      </c>
      <c r="BD22" s="17">
        <v>4976.9009999999998</v>
      </c>
      <c r="BE22" s="17">
        <v>5036.1400000000003</v>
      </c>
      <c r="BF22" s="17">
        <v>1713.027</v>
      </c>
      <c r="BG22" s="17">
        <v>1171.4849999999999</v>
      </c>
      <c r="BH22" s="17">
        <v>1283.79</v>
      </c>
      <c r="BI22" s="17">
        <v>4638.6719999999996</v>
      </c>
      <c r="BJ22" s="17">
        <v>2546.4989999999998</v>
      </c>
      <c r="BK22" s="17">
        <v>1371.797</v>
      </c>
      <c r="BL22" s="17">
        <v>5830.3639999999996</v>
      </c>
      <c r="BM22" s="17">
        <v>1412.1</v>
      </c>
      <c r="BN22" s="17">
        <v>1197.8900000000001</v>
      </c>
      <c r="BO22" s="17">
        <v>7152.0919999999996</v>
      </c>
      <c r="BP22" s="17">
        <v>4335.085</v>
      </c>
      <c r="BQ22" s="17">
        <v>18244.258000000002</v>
      </c>
      <c r="BR22" s="17">
        <v>49171.834999999999</v>
      </c>
      <c r="BS22" s="17">
        <v>18736.467000000001</v>
      </c>
      <c r="BT22" s="17">
        <v>6641.7219999999998</v>
      </c>
      <c r="BU22" s="17">
        <v>2889.308</v>
      </c>
      <c r="BV22" s="17">
        <v>2722.489</v>
      </c>
      <c r="BW22" s="17">
        <v>11840.064</v>
      </c>
      <c r="BX22" s="17">
        <v>23030.15</v>
      </c>
      <c r="BY22" s="17">
        <v>4120.7830000000004</v>
      </c>
      <c r="BZ22" s="17">
        <v>63546.783000000003</v>
      </c>
      <c r="CA22" s="17">
        <v>34161.116000000002</v>
      </c>
      <c r="CB22" s="17">
        <v>26824.241999999998</v>
      </c>
      <c r="CC22" s="17">
        <v>48644.087</v>
      </c>
      <c r="CD22" s="17">
        <v>9060.9249999999993</v>
      </c>
      <c r="CE22" s="17">
        <v>592.29999999999995</v>
      </c>
    </row>
    <row r="23" spans="45:83" x14ac:dyDescent="0.25">
      <c r="AS23" s="46"/>
      <c r="AT23" s="49" t="s">
        <v>274</v>
      </c>
      <c r="AU23" s="14" t="s">
        <v>180</v>
      </c>
      <c r="AV23" s="16">
        <v>2649.9409999999998</v>
      </c>
      <c r="AW23" s="16">
        <v>3221.1390000000001</v>
      </c>
      <c r="AX23" s="16">
        <v>948.19299999999998</v>
      </c>
      <c r="AY23" s="16">
        <v>257.125</v>
      </c>
      <c r="AZ23" s="16">
        <v>6372.308</v>
      </c>
      <c r="BA23" s="16">
        <v>1573.1420000000001</v>
      </c>
      <c r="BB23" s="16">
        <v>1201.461</v>
      </c>
      <c r="BC23" s="16">
        <v>1655.335</v>
      </c>
      <c r="BD23" s="16">
        <v>569.36</v>
      </c>
      <c r="BE23" s="16">
        <v>2319.4319999999998</v>
      </c>
      <c r="BF23" s="16">
        <v>2835.4319999999998</v>
      </c>
      <c r="BG23" s="16">
        <v>2004.0050000000001</v>
      </c>
      <c r="BH23" s="16">
        <v>1185.0160000000001</v>
      </c>
      <c r="BI23" s="16">
        <v>4768.0050000000001</v>
      </c>
      <c r="BJ23" s="16">
        <v>898.51900000000001</v>
      </c>
      <c r="BK23" s="16">
        <v>1887.0509999999999</v>
      </c>
      <c r="BL23" s="16">
        <v>2238.107</v>
      </c>
      <c r="BM23" s="16">
        <v>3364.0529999999999</v>
      </c>
      <c r="BN23" s="16">
        <v>802.33900000000006</v>
      </c>
      <c r="BO23" s="16">
        <v>4652.3639999999996</v>
      </c>
      <c r="BP23" s="16">
        <v>6010.9430000000002</v>
      </c>
      <c r="BQ23" s="16">
        <v>11789.334000000001</v>
      </c>
      <c r="BR23" s="16">
        <v>22347.937000000002</v>
      </c>
      <c r="BS23" s="16">
        <v>10673.811</v>
      </c>
      <c r="BT23" s="16">
        <v>2209.692</v>
      </c>
      <c r="BU23" s="16">
        <v>1503.6320000000001</v>
      </c>
      <c r="BV23" s="16">
        <v>772.16099999999994</v>
      </c>
      <c r="BW23" s="16">
        <v>3805.3510000000001</v>
      </c>
      <c r="BX23" s="16">
        <v>6314.723</v>
      </c>
      <c r="BY23" s="16">
        <v>2266.424</v>
      </c>
      <c r="BZ23" s="16">
        <v>14482.308000000001</v>
      </c>
      <c r="CA23" s="16">
        <v>20789.189999999999</v>
      </c>
      <c r="CB23" s="16">
        <v>17635.466</v>
      </c>
      <c r="CC23" s="16">
        <v>10431.849</v>
      </c>
      <c r="CD23" s="16">
        <v>4605.5290000000005</v>
      </c>
      <c r="CE23" s="16">
        <v>586.79999999999995</v>
      </c>
    </row>
    <row r="24" spans="45:83" x14ac:dyDescent="0.25">
      <c r="AS24" s="46"/>
      <c r="AT24" s="49" t="s">
        <v>275</v>
      </c>
      <c r="AU24" s="14" t="s">
        <v>180</v>
      </c>
      <c r="AV24" s="17">
        <v>1128.577</v>
      </c>
      <c r="AW24" s="17">
        <v>81.191000000000003</v>
      </c>
      <c r="AX24" s="17">
        <v>201.083</v>
      </c>
      <c r="AY24" s="17">
        <v>14.013999999999999</v>
      </c>
      <c r="AZ24" s="17">
        <v>1876.414</v>
      </c>
      <c r="BA24" s="17">
        <v>2611.241</v>
      </c>
      <c r="BB24" s="17">
        <v>516.44299999999998</v>
      </c>
      <c r="BC24" s="17">
        <v>620.83699999999999</v>
      </c>
      <c r="BD24" s="17">
        <v>132.16800000000001</v>
      </c>
      <c r="BE24" s="17">
        <v>621.83399999999995</v>
      </c>
      <c r="BF24" s="17">
        <v>561.38800000000003</v>
      </c>
      <c r="BG24" s="17">
        <v>798.13199999999995</v>
      </c>
      <c r="BH24" s="17">
        <v>185.92599999999999</v>
      </c>
      <c r="BI24" s="17">
        <v>1546.194</v>
      </c>
      <c r="BJ24" s="17">
        <v>308.59800000000001</v>
      </c>
      <c r="BK24" s="17">
        <v>436.79700000000003</v>
      </c>
      <c r="BL24" s="17">
        <v>497.62599999999998</v>
      </c>
      <c r="BM24" s="17">
        <v>866.60599999999999</v>
      </c>
      <c r="BN24" s="17">
        <v>90.93</v>
      </c>
      <c r="BO24" s="17">
        <v>1223.2059999999999</v>
      </c>
      <c r="BP24" s="17">
        <v>1296.4069999999999</v>
      </c>
      <c r="BQ24" s="17">
        <v>4447.5159999999996</v>
      </c>
      <c r="BR24" s="17">
        <v>12089.808999999999</v>
      </c>
      <c r="BS24" s="17">
        <v>4549.7359999999999</v>
      </c>
      <c r="BT24" s="17">
        <v>4338.5230000000001</v>
      </c>
      <c r="BU24" s="17">
        <v>626.28099999999995</v>
      </c>
      <c r="BV24" s="17">
        <v>704.80399999999997</v>
      </c>
      <c r="BW24" s="17">
        <v>1700.0250000000001</v>
      </c>
      <c r="BX24" s="17">
        <v>4229.8680000000004</v>
      </c>
      <c r="BY24" s="17">
        <v>513.09500000000003</v>
      </c>
      <c r="BZ24" s="17">
        <v>8301.2900000000009</v>
      </c>
      <c r="CA24" s="17">
        <v>9749.7440000000006</v>
      </c>
      <c r="CB24" s="17">
        <v>8609.4369999999999</v>
      </c>
      <c r="CC24" s="17">
        <v>8249.3169999999991</v>
      </c>
      <c r="CD24" s="17">
        <v>2199.5839999999998</v>
      </c>
      <c r="CE24" s="17">
        <v>1258.7</v>
      </c>
    </row>
    <row r="25" spans="45:83" x14ac:dyDescent="0.25">
      <c r="AS25" s="46"/>
      <c r="AT25" s="49" t="s">
        <v>276</v>
      </c>
      <c r="AU25" s="14" t="s">
        <v>180</v>
      </c>
      <c r="AV25" s="16">
        <v>596.38099999999997</v>
      </c>
      <c r="AW25" s="16">
        <v>31.294</v>
      </c>
      <c r="AX25" s="16">
        <v>112.99</v>
      </c>
      <c r="AY25" s="16">
        <v>45.402999999999999</v>
      </c>
      <c r="AZ25" s="16">
        <v>530.07399999999996</v>
      </c>
      <c r="BA25" s="16">
        <v>371.87099999999998</v>
      </c>
      <c r="BB25" s="16">
        <v>213.99799999999999</v>
      </c>
      <c r="BC25" s="16">
        <v>254.12700000000001</v>
      </c>
      <c r="BD25" s="16">
        <v>245.61199999999999</v>
      </c>
      <c r="BE25" s="16">
        <v>289.11700000000002</v>
      </c>
      <c r="BF25" s="16">
        <v>530.40499999999997</v>
      </c>
      <c r="BG25" s="16">
        <v>307.09699999999998</v>
      </c>
      <c r="BH25" s="16">
        <v>631.60900000000004</v>
      </c>
      <c r="BI25" s="16">
        <v>766.50199999999995</v>
      </c>
      <c r="BJ25" s="16">
        <v>221.20099999999999</v>
      </c>
      <c r="BK25" s="16">
        <v>628.95699999999999</v>
      </c>
      <c r="BL25" s="16">
        <v>678.34199999999998</v>
      </c>
      <c r="BM25" s="16">
        <v>1394.5630000000001</v>
      </c>
      <c r="BN25" s="16">
        <v>78.114999999999995</v>
      </c>
      <c r="BO25" s="16">
        <v>643.23</v>
      </c>
      <c r="BP25" s="16">
        <v>851.72699999999998</v>
      </c>
      <c r="BQ25" s="16">
        <v>1577.6949999999999</v>
      </c>
      <c r="BR25" s="16">
        <v>4889.2389999999996</v>
      </c>
      <c r="BS25" s="16">
        <v>2204.3000000000002</v>
      </c>
      <c r="BT25" s="16">
        <v>680.40099999999995</v>
      </c>
      <c r="BU25" s="16">
        <v>211.02799999999999</v>
      </c>
      <c r="BV25" s="16">
        <v>369.45100000000002</v>
      </c>
      <c r="BW25" s="16">
        <v>884.91300000000001</v>
      </c>
      <c r="BX25" s="16">
        <v>1058.992</v>
      </c>
      <c r="BY25" s="16">
        <v>320.697</v>
      </c>
      <c r="BZ25" s="16">
        <v>2869.01</v>
      </c>
      <c r="CA25" s="16">
        <v>3348.308</v>
      </c>
      <c r="CB25" s="16">
        <v>2510.5010000000002</v>
      </c>
      <c r="CC25" s="16">
        <v>2169.9160000000002</v>
      </c>
      <c r="CD25" s="16">
        <v>621.29499999999996</v>
      </c>
      <c r="CE25" s="16">
        <v>149.4</v>
      </c>
    </row>
    <row r="26" spans="45:83" x14ac:dyDescent="0.25">
      <c r="AS26" s="46"/>
      <c r="AT26" s="49" t="s">
        <v>277</v>
      </c>
      <c r="AU26" s="14" t="s">
        <v>180</v>
      </c>
      <c r="AV26" s="17">
        <v>126.873</v>
      </c>
      <c r="AW26" s="17">
        <v>28.433</v>
      </c>
      <c r="AX26" s="17">
        <v>48.518000000000001</v>
      </c>
      <c r="AY26" s="17">
        <v>7.67</v>
      </c>
      <c r="AZ26" s="17">
        <v>346.89</v>
      </c>
      <c r="BA26" s="17">
        <v>174.29499999999999</v>
      </c>
      <c r="BB26" s="17">
        <v>183.66399999999999</v>
      </c>
      <c r="BC26" s="17">
        <v>213.15899999999999</v>
      </c>
      <c r="BD26" s="17">
        <v>0.97199999999999998</v>
      </c>
      <c r="BE26" s="17">
        <v>609.65899999999999</v>
      </c>
      <c r="BF26" s="17">
        <v>371.63200000000001</v>
      </c>
      <c r="BG26" s="17">
        <v>198.60400000000001</v>
      </c>
      <c r="BH26" s="17">
        <v>264.601</v>
      </c>
      <c r="BI26" s="17">
        <v>767.779</v>
      </c>
      <c r="BJ26" s="17">
        <v>174.376</v>
      </c>
      <c r="BK26" s="17">
        <v>477.26900000000001</v>
      </c>
      <c r="BL26" s="17">
        <v>375.02300000000002</v>
      </c>
      <c r="BM26" s="17">
        <v>441.45600000000002</v>
      </c>
      <c r="BN26" s="17">
        <v>22.748999999999999</v>
      </c>
      <c r="BO26" s="17">
        <v>473.976</v>
      </c>
      <c r="BP26" s="17">
        <v>593.66999999999996</v>
      </c>
      <c r="BQ26" s="17">
        <v>1110.087</v>
      </c>
      <c r="BR26" s="17">
        <v>2738.8290000000002</v>
      </c>
      <c r="BS26" s="17">
        <v>1211.116</v>
      </c>
      <c r="BT26" s="17">
        <v>562.68200000000002</v>
      </c>
      <c r="BU26" s="17">
        <v>199.93100000000001</v>
      </c>
      <c r="BV26" s="17">
        <v>218.001</v>
      </c>
      <c r="BW26" s="17">
        <v>467.21699999999998</v>
      </c>
      <c r="BX26" s="17">
        <v>910.08399999999995</v>
      </c>
      <c r="BY26" s="17">
        <v>140.96600000000001</v>
      </c>
      <c r="BZ26" s="17">
        <v>2311.4540000000002</v>
      </c>
      <c r="CA26" s="17">
        <v>1529.377</v>
      </c>
      <c r="CB26" s="17">
        <v>1785.309</v>
      </c>
      <c r="CC26" s="17">
        <v>1575.174</v>
      </c>
      <c r="CD26" s="17">
        <v>541.17200000000003</v>
      </c>
      <c r="CE26" s="17">
        <v>31.5</v>
      </c>
    </row>
    <row r="27" spans="45:83" x14ac:dyDescent="0.25">
      <c r="AS27" s="46"/>
      <c r="AT27" s="49" t="s">
        <v>278</v>
      </c>
      <c r="AU27" s="14" t="s">
        <v>180</v>
      </c>
      <c r="AV27" s="16">
        <v>5339.24</v>
      </c>
      <c r="AW27" s="16">
        <v>240.648</v>
      </c>
      <c r="AX27" s="16">
        <v>966.81700000000001</v>
      </c>
      <c r="AY27" s="16">
        <v>51.131</v>
      </c>
      <c r="AZ27" s="16">
        <v>14399.262000000001</v>
      </c>
      <c r="BA27" s="16">
        <v>3903.3510000000001</v>
      </c>
      <c r="BB27" s="16">
        <v>1561.4380000000001</v>
      </c>
      <c r="BC27" s="16">
        <v>4090.7730000000001</v>
      </c>
      <c r="BD27" s="16">
        <v>3039.8380000000002</v>
      </c>
      <c r="BE27" s="16">
        <v>8265.7950000000001</v>
      </c>
      <c r="BF27" s="16">
        <v>3888.0390000000002</v>
      </c>
      <c r="BG27" s="16">
        <v>3665.328</v>
      </c>
      <c r="BH27" s="16">
        <v>4322.8599999999997</v>
      </c>
      <c r="BI27" s="16">
        <v>7564.7849999999999</v>
      </c>
      <c r="BJ27" s="16">
        <v>1912.5840000000001</v>
      </c>
      <c r="BK27" s="16">
        <v>2847.2510000000002</v>
      </c>
      <c r="BL27" s="16">
        <v>6387.6239999999998</v>
      </c>
      <c r="BM27" s="16">
        <v>8455.5020000000004</v>
      </c>
      <c r="BN27" s="16">
        <v>3317.6280000000002</v>
      </c>
      <c r="BO27" s="16">
        <v>6750.4309999999996</v>
      </c>
      <c r="BP27" s="16">
        <v>11375.191000000001</v>
      </c>
      <c r="BQ27" s="16">
        <v>30622.271000000001</v>
      </c>
      <c r="BR27" s="16">
        <v>78153.312999999995</v>
      </c>
      <c r="BS27" s="16">
        <v>27160.449000000001</v>
      </c>
      <c r="BT27" s="16">
        <v>34242.980000000003</v>
      </c>
      <c r="BU27" s="16">
        <v>6578.3549999999996</v>
      </c>
      <c r="BV27" s="16">
        <v>4208.6189999999997</v>
      </c>
      <c r="BW27" s="16">
        <v>12857.812</v>
      </c>
      <c r="BX27" s="16">
        <v>23197.249</v>
      </c>
      <c r="BY27" s="16">
        <v>4505.6260000000002</v>
      </c>
      <c r="BZ27" s="16">
        <v>60845.470999999998</v>
      </c>
      <c r="CA27" s="16">
        <v>54256.705000000002</v>
      </c>
      <c r="CB27" s="16">
        <v>50176.737000000001</v>
      </c>
      <c r="CC27" s="16">
        <v>56091.44</v>
      </c>
      <c r="CD27" s="16">
        <v>19922.588</v>
      </c>
      <c r="CE27" s="16">
        <v>10288.799999999999</v>
      </c>
    </row>
    <row r="28" spans="45:83" x14ac:dyDescent="0.25">
      <c r="AS28" s="46"/>
      <c r="AT28" s="49" t="s">
        <v>279</v>
      </c>
      <c r="AU28" s="14" t="s">
        <v>180</v>
      </c>
      <c r="AV28" s="17">
        <v>2357.4259999999999</v>
      </c>
      <c r="AW28" s="17">
        <v>131.08099999999999</v>
      </c>
      <c r="AX28" s="17">
        <v>318.61599999999999</v>
      </c>
      <c r="AY28" s="17">
        <v>27.507000000000001</v>
      </c>
      <c r="AZ28" s="17">
        <v>2771.5680000000002</v>
      </c>
      <c r="BA28" s="17">
        <v>355.75799999999998</v>
      </c>
      <c r="BB28" s="17">
        <v>1608.989</v>
      </c>
      <c r="BC28" s="17">
        <v>2713.8159999999998</v>
      </c>
      <c r="BD28" s="17">
        <v>126.782</v>
      </c>
      <c r="BE28" s="17">
        <v>2352.2860000000001</v>
      </c>
      <c r="BF28" s="17">
        <v>1209.934</v>
      </c>
      <c r="BG28" s="17">
        <v>1005.798</v>
      </c>
      <c r="BH28" s="17">
        <v>1851.8040000000001</v>
      </c>
      <c r="BI28" s="17">
        <v>3642.4670000000001</v>
      </c>
      <c r="BJ28" s="17">
        <v>959.99599999999998</v>
      </c>
      <c r="BK28" s="17">
        <v>2047.1379999999999</v>
      </c>
      <c r="BL28" s="17">
        <v>4645.2560000000003</v>
      </c>
      <c r="BM28" s="17">
        <v>5641.8770000000004</v>
      </c>
      <c r="BN28" s="17">
        <v>1215.3620000000001</v>
      </c>
      <c r="BO28" s="17">
        <v>2275.2600000000002</v>
      </c>
      <c r="BP28" s="17">
        <v>3143.73</v>
      </c>
      <c r="BQ28" s="17">
        <v>17429.246999999999</v>
      </c>
      <c r="BR28" s="17">
        <v>29421.761999999999</v>
      </c>
      <c r="BS28" s="17">
        <v>12475.38</v>
      </c>
      <c r="BT28" s="17">
        <v>5730.8410000000003</v>
      </c>
      <c r="BU28" s="17">
        <v>6333.9920000000002</v>
      </c>
      <c r="BV28" s="17">
        <v>1634.4939999999999</v>
      </c>
      <c r="BW28" s="17">
        <v>10371.013999999999</v>
      </c>
      <c r="BX28" s="17">
        <v>7220.3280000000004</v>
      </c>
      <c r="BY28" s="17">
        <v>3517.482</v>
      </c>
      <c r="BZ28" s="17">
        <v>30149.315999999999</v>
      </c>
      <c r="CA28" s="17">
        <v>13934.083000000001</v>
      </c>
      <c r="CB28" s="17">
        <v>18532.106</v>
      </c>
      <c r="CC28" s="17">
        <v>38108.51</v>
      </c>
      <c r="CD28" s="17">
        <v>8240.5120000000006</v>
      </c>
      <c r="CE28" s="17">
        <v>191</v>
      </c>
    </row>
    <row r="29" spans="45:83" x14ac:dyDescent="0.25">
      <c r="AS29" s="46"/>
      <c r="AT29" s="49" t="s">
        <v>280</v>
      </c>
      <c r="AU29" s="14" t="s">
        <v>180</v>
      </c>
      <c r="AV29" s="16">
        <v>450.34500000000003</v>
      </c>
      <c r="AW29" s="16">
        <v>235.54499999999999</v>
      </c>
      <c r="AX29" s="16">
        <v>173.67599999999999</v>
      </c>
      <c r="AY29" s="16">
        <v>0.28399999999999997</v>
      </c>
      <c r="AZ29" s="16">
        <v>507.274</v>
      </c>
      <c r="BA29" s="16">
        <v>484.88099999999997</v>
      </c>
      <c r="BB29" s="16">
        <v>91.305000000000007</v>
      </c>
      <c r="BC29" s="16">
        <v>102.057</v>
      </c>
      <c r="BD29" s="16">
        <v>44.593000000000004</v>
      </c>
      <c r="BE29" s="16">
        <v>267.88799999999998</v>
      </c>
      <c r="BF29" s="16">
        <v>205.422</v>
      </c>
      <c r="BG29" s="16">
        <v>185.733</v>
      </c>
      <c r="BH29" s="16">
        <v>108.274</v>
      </c>
      <c r="BI29" s="16">
        <v>397.30599999999998</v>
      </c>
      <c r="BJ29" s="16">
        <v>100.18300000000001</v>
      </c>
      <c r="BK29" s="16">
        <v>176.68199999999999</v>
      </c>
      <c r="BL29" s="16">
        <v>244.53</v>
      </c>
      <c r="BM29" s="16">
        <v>128.16800000000001</v>
      </c>
      <c r="BN29" s="16">
        <v>40.704999999999998</v>
      </c>
      <c r="BO29" s="16">
        <v>336.21800000000002</v>
      </c>
      <c r="BP29" s="16">
        <v>847.85</v>
      </c>
      <c r="BQ29" s="16">
        <v>821.28300000000002</v>
      </c>
      <c r="BR29" s="16">
        <v>2752.355</v>
      </c>
      <c r="BS29" s="16">
        <v>1203.4649999999999</v>
      </c>
      <c r="BT29" s="16">
        <v>737.37599999999998</v>
      </c>
      <c r="BU29" s="16">
        <v>263.37200000000001</v>
      </c>
      <c r="BV29" s="16">
        <v>348.59899999999999</v>
      </c>
      <c r="BW29" s="16">
        <v>684.92200000000003</v>
      </c>
      <c r="BX29" s="16">
        <v>1068.0650000000001</v>
      </c>
      <c r="BY29" s="16">
        <v>208.678</v>
      </c>
      <c r="BZ29" s="16">
        <v>1656.952</v>
      </c>
      <c r="CA29" s="16">
        <v>2335.4760000000001</v>
      </c>
      <c r="CB29" s="16">
        <v>1473.605</v>
      </c>
      <c r="CC29" s="16">
        <v>1269.1659999999999</v>
      </c>
      <c r="CD29" s="16">
        <v>458.012</v>
      </c>
      <c r="CE29" s="16">
        <v>68.099999999999994</v>
      </c>
    </row>
    <row r="30" spans="45:83" x14ac:dyDescent="0.25">
      <c r="AS30" s="46"/>
      <c r="AT30" s="43" t="s">
        <v>281</v>
      </c>
      <c r="AU30" s="14" t="s">
        <v>180</v>
      </c>
      <c r="AV30" s="17">
        <v>85.736000000000004</v>
      </c>
      <c r="AW30" s="17">
        <v>2.0590000000000002</v>
      </c>
      <c r="AX30" s="17">
        <v>4.8620000000000001</v>
      </c>
      <c r="AY30" s="17">
        <v>2.0830000000000002</v>
      </c>
      <c r="AZ30" s="17">
        <v>158.001</v>
      </c>
      <c r="BA30" s="17">
        <v>10.647</v>
      </c>
      <c r="BB30" s="17">
        <v>16.896999999999998</v>
      </c>
      <c r="BC30" s="17">
        <v>20.356999999999999</v>
      </c>
      <c r="BD30" s="17">
        <v>0.27500000000000002</v>
      </c>
      <c r="BE30" s="17">
        <v>72.959999999999994</v>
      </c>
      <c r="BF30" s="17">
        <v>13.759</v>
      </c>
      <c r="BG30" s="17">
        <v>37.378999999999998</v>
      </c>
      <c r="BH30" s="17">
        <v>2.9620000000000002</v>
      </c>
      <c r="BI30" s="17">
        <v>44.548000000000002</v>
      </c>
      <c r="BJ30" s="17">
        <v>16.417000000000002</v>
      </c>
      <c r="BK30" s="17">
        <v>2.9550000000000001</v>
      </c>
      <c r="BL30" s="17">
        <v>12.170999999999999</v>
      </c>
      <c r="BM30" s="17">
        <v>2.2330000000000001</v>
      </c>
      <c r="BN30" s="17">
        <v>1.546</v>
      </c>
      <c r="BO30" s="17">
        <v>47.59</v>
      </c>
      <c r="BP30" s="17">
        <v>73.997</v>
      </c>
      <c r="BQ30" s="17">
        <v>211.66499999999999</v>
      </c>
      <c r="BR30" s="17">
        <v>1150.711</v>
      </c>
      <c r="BS30" s="17">
        <v>355.91899999999998</v>
      </c>
      <c r="BT30" s="17">
        <v>554.75</v>
      </c>
      <c r="BU30" s="17">
        <v>100.631</v>
      </c>
      <c r="BV30" s="17">
        <v>79.908000000000001</v>
      </c>
      <c r="BW30" s="17">
        <v>103.801</v>
      </c>
      <c r="BX30" s="17">
        <v>4589.9040000000005</v>
      </c>
      <c r="BY30" s="17">
        <v>19.87</v>
      </c>
      <c r="BZ30" s="17">
        <v>787.59400000000005</v>
      </c>
      <c r="CA30" s="17">
        <v>1466.6289999999999</v>
      </c>
      <c r="CB30" s="17">
        <v>751.68899999999996</v>
      </c>
      <c r="CC30" s="17">
        <v>632.09100000000001</v>
      </c>
      <c r="CD30" s="17">
        <v>103.51600000000001</v>
      </c>
      <c r="CE30" s="17">
        <v>183.2</v>
      </c>
    </row>
    <row r="31" spans="45:83" x14ac:dyDescent="0.25">
      <c r="AS31" s="46"/>
      <c r="AT31" s="49" t="s">
        <v>282</v>
      </c>
      <c r="AU31" s="14" t="s">
        <v>180</v>
      </c>
      <c r="AV31" s="16">
        <v>289.75299999999999</v>
      </c>
      <c r="AW31" s="16">
        <v>156.33199999999999</v>
      </c>
      <c r="AX31" s="16">
        <v>10.848000000000001</v>
      </c>
      <c r="AY31" s="16">
        <v>37.212000000000003</v>
      </c>
      <c r="AZ31" s="16">
        <v>993.53499999999997</v>
      </c>
      <c r="BA31" s="16">
        <v>286.09899999999999</v>
      </c>
      <c r="BB31" s="16">
        <v>218.828</v>
      </c>
      <c r="BC31" s="16">
        <v>223.89500000000001</v>
      </c>
      <c r="BD31" s="16">
        <v>31.32</v>
      </c>
      <c r="BE31" s="16">
        <v>293.00400000000002</v>
      </c>
      <c r="BF31" s="16">
        <v>200.18600000000001</v>
      </c>
      <c r="BG31" s="16">
        <v>248.16499999999999</v>
      </c>
      <c r="BH31" s="16">
        <v>70.900999999999996</v>
      </c>
      <c r="BI31" s="16">
        <v>504.45800000000003</v>
      </c>
      <c r="BJ31" s="16">
        <v>142.92599999999999</v>
      </c>
      <c r="BK31" s="16">
        <v>183.035</v>
      </c>
      <c r="BL31" s="16">
        <v>231.452</v>
      </c>
      <c r="BM31" s="16">
        <v>37.616999999999997</v>
      </c>
      <c r="BN31" s="16">
        <v>170.25</v>
      </c>
      <c r="BO31" s="16">
        <v>328.97699999999998</v>
      </c>
      <c r="BP31" s="16">
        <v>878.73199999999997</v>
      </c>
      <c r="BQ31" s="16">
        <v>1350.8389999999999</v>
      </c>
      <c r="BR31" s="16">
        <v>3390.779</v>
      </c>
      <c r="BS31" s="16">
        <v>1250.646</v>
      </c>
      <c r="BT31" s="16">
        <v>1337.73</v>
      </c>
      <c r="BU31" s="16">
        <v>274.72399999999999</v>
      </c>
      <c r="BV31" s="16">
        <v>200.59</v>
      </c>
      <c r="BW31" s="16">
        <v>422.36500000000001</v>
      </c>
      <c r="BX31" s="16">
        <v>1013.146</v>
      </c>
      <c r="BY31" s="16">
        <v>188.47499999999999</v>
      </c>
      <c r="BZ31" s="16">
        <v>2107.5859999999998</v>
      </c>
      <c r="CA31" s="16">
        <v>2068.7849999999999</v>
      </c>
      <c r="CB31" s="16">
        <v>1808.68</v>
      </c>
      <c r="CC31" s="16">
        <v>1717.001</v>
      </c>
      <c r="CD31" s="16">
        <v>891.61900000000003</v>
      </c>
      <c r="CE31" s="16">
        <v>21.6</v>
      </c>
    </row>
    <row r="32" spans="45:83" x14ac:dyDescent="0.25">
      <c r="AS32" s="46"/>
      <c r="AT32" s="49" t="s">
        <v>283</v>
      </c>
      <c r="AU32" s="14" t="s">
        <v>180</v>
      </c>
      <c r="AV32" s="17">
        <v>34.552</v>
      </c>
      <c r="AW32" s="17">
        <v>2.375</v>
      </c>
      <c r="AX32" s="17">
        <v>2.6379999999999999</v>
      </c>
      <c r="AY32" s="17">
        <v>2.367</v>
      </c>
      <c r="AZ32" s="17">
        <v>71.149000000000001</v>
      </c>
      <c r="BA32" s="17">
        <v>5.5460000000000003</v>
      </c>
      <c r="BB32" s="17">
        <v>3.8</v>
      </c>
      <c r="BC32" s="17">
        <v>35.561999999999998</v>
      </c>
      <c r="BD32" s="17">
        <v>2.6150000000000002</v>
      </c>
      <c r="BE32" s="17">
        <v>35.036999999999999</v>
      </c>
      <c r="BF32" s="17">
        <v>28.640999999999998</v>
      </c>
      <c r="BG32" s="17">
        <v>16.744</v>
      </c>
      <c r="BH32" s="17">
        <v>0.06</v>
      </c>
      <c r="BI32" s="17">
        <v>19.805</v>
      </c>
      <c r="BJ32" s="17">
        <v>62.613999999999997</v>
      </c>
      <c r="BK32" s="17">
        <v>9.5679999999999996</v>
      </c>
      <c r="BL32" s="17">
        <v>14.71</v>
      </c>
      <c r="BM32" s="17">
        <v>13.494999999999999</v>
      </c>
      <c r="BN32" s="17">
        <v>14.522</v>
      </c>
      <c r="BO32" s="17">
        <v>166.57400000000001</v>
      </c>
      <c r="BP32" s="17">
        <v>73.75</v>
      </c>
      <c r="BQ32" s="17">
        <v>174.749</v>
      </c>
      <c r="BR32" s="17">
        <v>520.46600000000001</v>
      </c>
      <c r="BS32" s="17">
        <v>480.00799999999998</v>
      </c>
      <c r="BT32" s="17">
        <v>283.50599999999997</v>
      </c>
      <c r="BU32" s="17">
        <v>38.664999999999999</v>
      </c>
      <c r="BV32" s="17">
        <v>115.599</v>
      </c>
      <c r="BW32" s="17">
        <v>95.691000000000003</v>
      </c>
      <c r="BX32" s="17">
        <v>324.95600000000002</v>
      </c>
      <c r="BY32" s="17">
        <v>6.4349999999999996</v>
      </c>
      <c r="BZ32" s="17">
        <v>641.86800000000005</v>
      </c>
      <c r="CA32" s="17">
        <v>441.15300000000002</v>
      </c>
      <c r="CB32" s="17">
        <v>457.255</v>
      </c>
      <c r="CC32" s="17">
        <v>430.06200000000001</v>
      </c>
      <c r="CD32" s="17">
        <v>312.94200000000001</v>
      </c>
      <c r="CE32" s="17">
        <v>25.7</v>
      </c>
    </row>
    <row r="33" spans="45:83" x14ac:dyDescent="0.25">
      <c r="AS33" s="57"/>
      <c r="AT33" s="49" t="s">
        <v>284</v>
      </c>
      <c r="AU33" s="14" t="s">
        <v>180</v>
      </c>
      <c r="AV33" s="16">
        <v>955.5</v>
      </c>
      <c r="AW33" s="16">
        <v>1068.2560000000001</v>
      </c>
      <c r="AX33" s="16">
        <v>72.441999999999993</v>
      </c>
      <c r="AY33" s="16">
        <v>48.338000000000001</v>
      </c>
      <c r="AZ33" s="16">
        <v>1155.0450000000001</v>
      </c>
      <c r="BA33" s="16">
        <v>1986.3409999999999</v>
      </c>
      <c r="BB33" s="16">
        <v>395.63499999999999</v>
      </c>
      <c r="BC33" s="16">
        <v>230.38</v>
      </c>
      <c r="BD33" s="16">
        <v>92.506</v>
      </c>
      <c r="BE33" s="16">
        <v>558.56100000000004</v>
      </c>
      <c r="BF33" s="16">
        <v>499.54899999999998</v>
      </c>
      <c r="BG33" s="16">
        <v>416.35399999999998</v>
      </c>
      <c r="BH33" s="16">
        <v>615.67700000000002</v>
      </c>
      <c r="BI33" s="16">
        <v>751.61900000000003</v>
      </c>
      <c r="BJ33" s="16">
        <v>429.36599999999999</v>
      </c>
      <c r="BK33" s="16">
        <v>787.54100000000005</v>
      </c>
      <c r="BL33" s="16">
        <v>495.70600000000002</v>
      </c>
      <c r="BM33" s="16">
        <v>2057.3519999999999</v>
      </c>
      <c r="BN33" s="16">
        <v>506.81900000000002</v>
      </c>
      <c r="BO33" s="16">
        <v>1283.4359999999999</v>
      </c>
      <c r="BP33" s="16">
        <v>2059.9160000000002</v>
      </c>
      <c r="BQ33" s="16">
        <v>2945.9560000000001</v>
      </c>
      <c r="BR33" s="16">
        <v>9802.2430000000004</v>
      </c>
      <c r="BS33" s="16">
        <v>4077.3139999999999</v>
      </c>
      <c r="BT33" s="16">
        <v>1103.33</v>
      </c>
      <c r="BU33" s="16">
        <v>708.27300000000002</v>
      </c>
      <c r="BV33" s="16">
        <v>662.83399999999995</v>
      </c>
      <c r="BW33" s="16">
        <v>1967.788</v>
      </c>
      <c r="BX33" s="16">
        <v>1904.3209999999999</v>
      </c>
      <c r="BY33" s="16">
        <v>345.60199999999998</v>
      </c>
      <c r="BZ33" s="16">
        <v>5217.3590000000004</v>
      </c>
      <c r="CA33" s="16">
        <v>6031.4750000000004</v>
      </c>
      <c r="CB33" s="16">
        <v>3401.27</v>
      </c>
      <c r="CC33" s="16">
        <v>2793.2440000000001</v>
      </c>
      <c r="CD33" s="16">
        <v>2023.037</v>
      </c>
      <c r="CE33" s="16">
        <v>535.20000000000005</v>
      </c>
    </row>
    <row r="34" spans="45:83" x14ac:dyDescent="0.25">
      <c r="AS34" s="51" t="s">
        <v>182</v>
      </c>
      <c r="AT34" s="49" t="s">
        <v>258</v>
      </c>
      <c r="AU34" s="14" t="s">
        <v>180</v>
      </c>
      <c r="AV34" s="17">
        <v>-1753.827</v>
      </c>
      <c r="AW34" s="17">
        <v>-10.715999999999999</v>
      </c>
      <c r="AX34" s="17">
        <v>15.122999999999999</v>
      </c>
      <c r="AY34" s="17">
        <v>1.464</v>
      </c>
      <c r="AZ34" s="17">
        <v>90.13</v>
      </c>
      <c r="BA34" s="17">
        <v>3.0649999999999999</v>
      </c>
      <c r="BB34" s="17">
        <v>62.49</v>
      </c>
      <c r="BC34" s="17">
        <v>29.568999999999999</v>
      </c>
      <c r="BD34" s="17">
        <v>28.099</v>
      </c>
      <c r="BE34" s="17">
        <v>103.852</v>
      </c>
      <c r="BF34" s="17">
        <v>72.022999999999996</v>
      </c>
      <c r="BG34" s="17">
        <v>81.724000000000004</v>
      </c>
      <c r="BH34" s="17">
        <v>142.18799999999999</v>
      </c>
      <c r="BI34" s="17">
        <v>143.459</v>
      </c>
      <c r="BJ34" s="17">
        <v>44.314</v>
      </c>
      <c r="BK34" s="17">
        <v>77.385999999999996</v>
      </c>
      <c r="BL34" s="17">
        <v>240.72</v>
      </c>
      <c r="BM34" s="17">
        <v>73.034000000000006</v>
      </c>
      <c r="BN34" s="17">
        <v>22.109000000000002</v>
      </c>
      <c r="BO34" s="17">
        <v>186.84899999999999</v>
      </c>
      <c r="BP34" s="17">
        <v>372.63799999999998</v>
      </c>
      <c r="BQ34" s="17">
        <v>667.86599999999999</v>
      </c>
      <c r="BR34" s="17">
        <v>1365.1980000000001</v>
      </c>
      <c r="BS34" s="17">
        <v>726.26599999999996</v>
      </c>
      <c r="BT34" s="17">
        <v>224.10300000000001</v>
      </c>
      <c r="BU34" s="17">
        <v>22.105</v>
      </c>
      <c r="BV34" s="17">
        <v>81.094999999999999</v>
      </c>
      <c r="BW34" s="17">
        <v>225.99700000000001</v>
      </c>
      <c r="BX34" s="17">
        <v>1569.09</v>
      </c>
      <c r="BY34" s="17">
        <v>490.96199999999999</v>
      </c>
      <c r="BZ34" s="17">
        <v>1008.187</v>
      </c>
      <c r="CA34" s="17">
        <v>496.28399999999999</v>
      </c>
      <c r="CB34" s="17">
        <v>610.38300000000004</v>
      </c>
      <c r="CC34" s="17">
        <v>31.928000000000001</v>
      </c>
      <c r="CD34" s="17">
        <v>196.35</v>
      </c>
      <c r="CE34" s="17">
        <v>0</v>
      </c>
    </row>
    <row r="35" spans="45:83" ht="21" customHeight="1" x14ac:dyDescent="0.25">
      <c r="AS35" s="46"/>
      <c r="AT35" s="49" t="s">
        <v>259</v>
      </c>
      <c r="AU35" s="14" t="s">
        <v>180</v>
      </c>
      <c r="AV35" s="16">
        <v>-653.75900000000001</v>
      </c>
      <c r="AW35" s="16">
        <v>1.1719999999999999</v>
      </c>
      <c r="AX35" s="16">
        <v>9.4600000000000009</v>
      </c>
      <c r="AY35" s="16">
        <v>7.5999999999999998E-2</v>
      </c>
      <c r="AZ35" s="16">
        <v>-172.33500000000001</v>
      </c>
      <c r="BA35" s="16">
        <v>-63.784999999999997</v>
      </c>
      <c r="BB35" s="16">
        <v>-41.75</v>
      </c>
      <c r="BC35" s="16">
        <v>-92.593000000000004</v>
      </c>
      <c r="BD35" s="16">
        <v>-79.156000000000006</v>
      </c>
      <c r="BE35" s="16">
        <v>-302.99799999999999</v>
      </c>
      <c r="BF35" s="16">
        <v>-91.989000000000004</v>
      </c>
      <c r="BG35" s="16">
        <v>-27.108000000000001</v>
      </c>
      <c r="BH35" s="16">
        <v>-127.70699999999999</v>
      </c>
      <c r="BI35" s="16">
        <v>-143.21299999999999</v>
      </c>
      <c r="BJ35" s="16">
        <v>-162.68100000000001</v>
      </c>
      <c r="BK35" s="16">
        <v>-81.881</v>
      </c>
      <c r="BL35" s="16">
        <v>-102.497</v>
      </c>
      <c r="BM35" s="16">
        <v>-127.408</v>
      </c>
      <c r="BN35" s="16">
        <v>-71.923000000000002</v>
      </c>
      <c r="BO35" s="16">
        <v>-48.167999999999999</v>
      </c>
      <c r="BP35" s="16">
        <v>259.63799999999998</v>
      </c>
      <c r="BQ35" s="16">
        <v>-173.61</v>
      </c>
      <c r="BR35" s="16">
        <v>-419.05700000000002</v>
      </c>
      <c r="BS35" s="16">
        <v>-535.66499999999996</v>
      </c>
      <c r="BT35" s="16">
        <v>44.456000000000003</v>
      </c>
      <c r="BU35" s="16">
        <v>-28.815999999999999</v>
      </c>
      <c r="BV35" s="16">
        <v>7.4379999999999997</v>
      </c>
      <c r="BW35" s="16">
        <v>-133.42500000000001</v>
      </c>
      <c r="BX35" s="16">
        <v>2173.9259999999999</v>
      </c>
      <c r="BY35" s="16">
        <v>4169.0140000000001</v>
      </c>
      <c r="BZ35" s="16">
        <v>-3305.9290000000001</v>
      </c>
      <c r="CA35" s="16">
        <v>-465.58600000000001</v>
      </c>
      <c r="CB35" s="16">
        <v>-312.91000000000003</v>
      </c>
      <c r="CC35" s="16">
        <v>-2446.9090000000001</v>
      </c>
      <c r="CD35" s="16">
        <v>-157.143</v>
      </c>
      <c r="CE35" s="16">
        <v>0</v>
      </c>
    </row>
    <row r="36" spans="45:83" x14ac:dyDescent="0.25">
      <c r="AS36" s="46"/>
      <c r="AT36" s="49" t="s">
        <v>260</v>
      </c>
      <c r="AU36" s="14" t="s">
        <v>180</v>
      </c>
      <c r="AV36" s="17">
        <v>-1072.7360000000001</v>
      </c>
      <c r="AW36" s="17">
        <v>13.334</v>
      </c>
      <c r="AX36" s="17">
        <v>-29.599</v>
      </c>
      <c r="AY36" s="17">
        <v>0.26800000000000002</v>
      </c>
      <c r="AZ36" s="17">
        <v>-12.276999999999999</v>
      </c>
      <c r="BA36" s="17">
        <v>-5.4470000000000001</v>
      </c>
      <c r="BB36" s="17">
        <v>2.2770000000000001</v>
      </c>
      <c r="BC36" s="17">
        <v>-1.423</v>
      </c>
      <c r="BD36" s="17">
        <v>0.16300000000000001</v>
      </c>
      <c r="BE36" s="17">
        <v>-1.3009999999999999</v>
      </c>
      <c r="BF36" s="17">
        <v>-11.302</v>
      </c>
      <c r="BG36" s="17">
        <v>2.1139999999999999</v>
      </c>
      <c r="BH36" s="17">
        <v>2.073</v>
      </c>
      <c r="BI36" s="17">
        <v>-3.5369999999999999</v>
      </c>
      <c r="BJ36" s="17">
        <v>-14.837999999999999</v>
      </c>
      <c r="BK36" s="17">
        <v>-11.505000000000001</v>
      </c>
      <c r="BL36" s="17">
        <v>-13.659000000000001</v>
      </c>
      <c r="BM36" s="17">
        <v>-0.20300000000000001</v>
      </c>
      <c r="BN36" s="17">
        <v>-6.22</v>
      </c>
      <c r="BO36" s="17">
        <v>-8.984</v>
      </c>
      <c r="BP36" s="17">
        <v>91.468999999999994</v>
      </c>
      <c r="BQ36" s="17">
        <v>31.628</v>
      </c>
      <c r="BR36" s="17">
        <v>29.838999999999999</v>
      </c>
      <c r="BS36" s="17">
        <v>-90.938999999999993</v>
      </c>
      <c r="BT36" s="17">
        <v>-0.48799999999999999</v>
      </c>
      <c r="BU36" s="17">
        <v>8.7810000000000006</v>
      </c>
      <c r="BV36" s="17">
        <v>9.0649999999999995</v>
      </c>
      <c r="BW36" s="17">
        <v>-47.279000000000003</v>
      </c>
      <c r="BX36" s="17">
        <v>239.19800000000001</v>
      </c>
      <c r="BY36" s="17">
        <v>141.471</v>
      </c>
      <c r="BZ36" s="17">
        <v>-244.56399999999999</v>
      </c>
      <c r="CA36" s="17">
        <v>27.969000000000001</v>
      </c>
      <c r="CB36" s="17">
        <v>2.8860000000000001</v>
      </c>
      <c r="CC36" s="17">
        <v>-6.5039999999999996</v>
      </c>
      <c r="CD36" s="17">
        <v>-66.344999999999999</v>
      </c>
      <c r="CE36" s="17">
        <v>0</v>
      </c>
    </row>
    <row r="37" spans="45:83" x14ac:dyDescent="0.25">
      <c r="AS37" s="46"/>
      <c r="AT37" s="49" t="s">
        <v>261</v>
      </c>
      <c r="AU37" s="14" t="s">
        <v>180</v>
      </c>
      <c r="AV37" s="16">
        <v>-864.30899999999997</v>
      </c>
      <c r="AW37" s="16">
        <v>-4.8650000000000002</v>
      </c>
      <c r="AX37" s="16">
        <v>-0.27300000000000002</v>
      </c>
      <c r="AY37" s="16">
        <v>8.282</v>
      </c>
      <c r="AZ37" s="16">
        <v>34.909999999999997</v>
      </c>
      <c r="BA37" s="16">
        <v>3.5750000000000002</v>
      </c>
      <c r="BB37" s="16">
        <v>3.738</v>
      </c>
      <c r="BC37" s="16">
        <v>5.0650000000000004</v>
      </c>
      <c r="BD37" s="16">
        <v>9.4239999999999995</v>
      </c>
      <c r="BE37" s="16">
        <v>25.634</v>
      </c>
      <c r="BF37" s="16">
        <v>2.2389999999999999</v>
      </c>
      <c r="BG37" s="16">
        <v>5.0279999999999996</v>
      </c>
      <c r="BH37" s="16">
        <v>1.57</v>
      </c>
      <c r="BI37" s="16">
        <v>2.7210000000000001</v>
      </c>
      <c r="BJ37" s="16">
        <v>-0.58899999999999997</v>
      </c>
      <c r="BK37" s="16">
        <v>-1.1279999999999999</v>
      </c>
      <c r="BL37" s="16">
        <v>3.1960000000000002</v>
      </c>
      <c r="BM37" s="16">
        <v>1.0669999999999999</v>
      </c>
      <c r="BN37" s="16">
        <v>1.018</v>
      </c>
      <c r="BO37" s="16">
        <v>7.5359999999999996</v>
      </c>
      <c r="BP37" s="16">
        <v>19.21</v>
      </c>
      <c r="BQ37" s="16">
        <v>55.69</v>
      </c>
      <c r="BR37" s="16">
        <v>-21.795999999999999</v>
      </c>
      <c r="BS37" s="16">
        <v>-90.519000000000005</v>
      </c>
      <c r="BT37" s="16">
        <v>-46.186999999999998</v>
      </c>
      <c r="BU37" s="16">
        <v>-9.8339999999999996</v>
      </c>
      <c r="BV37" s="16">
        <v>3.5859999999999999</v>
      </c>
      <c r="BW37" s="16">
        <v>-13.134</v>
      </c>
      <c r="BX37" s="16">
        <v>1164.9469999999999</v>
      </c>
      <c r="BY37" s="16">
        <v>2515.5450000000001</v>
      </c>
      <c r="BZ37" s="16">
        <v>-67.400999999999996</v>
      </c>
      <c r="CA37" s="16">
        <v>-21.524000000000001</v>
      </c>
      <c r="CB37" s="16">
        <v>-82.613</v>
      </c>
      <c r="CC37" s="16">
        <v>-228.89099999999999</v>
      </c>
      <c r="CD37" s="16">
        <v>-9.8689999999999998</v>
      </c>
      <c r="CE37" s="16">
        <v>0</v>
      </c>
    </row>
    <row r="38" spans="45:83" x14ac:dyDescent="0.25">
      <c r="AS38" s="46"/>
      <c r="AT38" s="49" t="s">
        <v>262</v>
      </c>
      <c r="AU38" s="14" t="s">
        <v>180</v>
      </c>
      <c r="AV38" s="17">
        <v>-170.648</v>
      </c>
      <c r="AW38" s="17">
        <v>10.179</v>
      </c>
      <c r="AX38" s="17">
        <v>0.32500000000000001</v>
      </c>
      <c r="AY38" s="17">
        <v>0.123</v>
      </c>
      <c r="AZ38" s="17">
        <v>7.0999999999999994E-2</v>
      </c>
      <c r="BA38" s="17">
        <v>0.126</v>
      </c>
      <c r="BB38" s="17">
        <v>0.73</v>
      </c>
      <c r="BC38" s="17">
        <v>0.64</v>
      </c>
      <c r="BD38" s="17">
        <v>7.2080000000000002</v>
      </c>
      <c r="BE38" s="17">
        <v>-0.216</v>
      </c>
      <c r="BF38" s="17">
        <v>0.17399999999999999</v>
      </c>
      <c r="BG38" s="17">
        <v>1.016</v>
      </c>
      <c r="BH38" s="17">
        <v>3.4000000000000002E-2</v>
      </c>
      <c r="BI38" s="17">
        <v>0.33900000000000002</v>
      </c>
      <c r="BJ38" s="17">
        <v>0.182</v>
      </c>
      <c r="BK38" s="17">
        <v>0.14399999999999999</v>
      </c>
      <c r="BL38" s="17">
        <v>4.4999999999999998E-2</v>
      </c>
      <c r="BM38" s="17">
        <v>7.0999999999999994E-2</v>
      </c>
      <c r="BN38" s="17">
        <v>-2.7E-2</v>
      </c>
      <c r="BO38" s="17">
        <v>9.1999999999999998E-2</v>
      </c>
      <c r="BP38" s="17">
        <v>50.68</v>
      </c>
      <c r="BQ38" s="17">
        <v>4.54</v>
      </c>
      <c r="BR38" s="17">
        <v>2.9729999999999999</v>
      </c>
      <c r="BS38" s="17">
        <v>2.012</v>
      </c>
      <c r="BT38" s="17">
        <v>0.51400000000000001</v>
      </c>
      <c r="BU38" s="17">
        <v>-3.2480000000000002</v>
      </c>
      <c r="BV38" s="17">
        <v>4.7E-2</v>
      </c>
      <c r="BW38" s="17">
        <v>-2.6219999999999999</v>
      </c>
      <c r="BX38" s="17">
        <v>16.914999999999999</v>
      </c>
      <c r="BY38" s="17">
        <v>31.962</v>
      </c>
      <c r="BZ38" s="17">
        <v>-16.821999999999999</v>
      </c>
      <c r="CA38" s="17">
        <v>6.758</v>
      </c>
      <c r="CB38" s="17">
        <v>-1.1020000000000001</v>
      </c>
      <c r="CC38" s="17">
        <v>-0.33400000000000002</v>
      </c>
      <c r="CD38" s="17">
        <v>-4.9000000000000002E-2</v>
      </c>
      <c r="CE38" s="17">
        <v>0</v>
      </c>
    </row>
    <row r="39" spans="45:83" x14ac:dyDescent="0.25">
      <c r="AS39" s="46"/>
      <c r="AT39" s="49" t="s">
        <v>263</v>
      </c>
      <c r="AU39" s="14" t="s">
        <v>180</v>
      </c>
      <c r="AV39" s="16">
        <v>-1770.454</v>
      </c>
      <c r="AW39" s="16">
        <v>0.27100000000000002</v>
      </c>
      <c r="AX39" s="16">
        <v>1.514</v>
      </c>
      <c r="AY39" s="16">
        <v>2.3220000000000001</v>
      </c>
      <c r="AZ39" s="16">
        <v>-22.847000000000001</v>
      </c>
      <c r="BA39" s="16">
        <v>-7.8250000000000002</v>
      </c>
      <c r="BB39" s="16">
        <v>-21.936</v>
      </c>
      <c r="BC39" s="16">
        <v>-15.347</v>
      </c>
      <c r="BD39" s="16">
        <v>7.952</v>
      </c>
      <c r="BE39" s="16">
        <v>-23.753</v>
      </c>
      <c r="BF39" s="16">
        <v>-12.433999999999999</v>
      </c>
      <c r="BG39" s="16">
        <v>-5.3949999999999996</v>
      </c>
      <c r="BH39" s="16">
        <v>6.84</v>
      </c>
      <c r="BI39" s="16">
        <v>-36.956000000000003</v>
      </c>
      <c r="BJ39" s="16">
        <v>-46.978999999999999</v>
      </c>
      <c r="BK39" s="16">
        <v>-19.163</v>
      </c>
      <c r="BL39" s="16">
        <v>-57.371000000000002</v>
      </c>
      <c r="BM39" s="16">
        <v>-10.695</v>
      </c>
      <c r="BN39" s="16">
        <v>-61.093000000000004</v>
      </c>
      <c r="BO39" s="16">
        <v>-28.273</v>
      </c>
      <c r="BP39" s="16">
        <v>96.602000000000004</v>
      </c>
      <c r="BQ39" s="16">
        <v>-1.147</v>
      </c>
      <c r="BR39" s="16">
        <v>-32.003</v>
      </c>
      <c r="BS39" s="16">
        <v>-63.326000000000001</v>
      </c>
      <c r="BT39" s="16">
        <v>-26.506</v>
      </c>
      <c r="BU39" s="16">
        <v>-25.132000000000001</v>
      </c>
      <c r="BV39" s="16">
        <v>-5.4740000000000002</v>
      </c>
      <c r="BW39" s="16">
        <v>-52.926000000000002</v>
      </c>
      <c r="BX39" s="16">
        <v>154.63800000000001</v>
      </c>
      <c r="BY39" s="16">
        <v>-60.265000000000001</v>
      </c>
      <c r="BZ39" s="16">
        <v>-142.511</v>
      </c>
      <c r="CA39" s="16">
        <v>3.3780000000000001</v>
      </c>
      <c r="CB39" s="16">
        <v>-35.198</v>
      </c>
      <c r="CC39" s="16">
        <v>-29.132000000000001</v>
      </c>
      <c r="CD39" s="16">
        <v>-67.072999999999993</v>
      </c>
      <c r="CE39" s="16">
        <v>0</v>
      </c>
    </row>
    <row r="40" spans="45:83" x14ac:dyDescent="0.25">
      <c r="AS40" s="46"/>
      <c r="AT40" s="49" t="s">
        <v>264</v>
      </c>
      <c r="AU40" s="14" t="s">
        <v>180</v>
      </c>
      <c r="AV40" s="17">
        <v>-7399.7539999999999</v>
      </c>
      <c r="AW40" s="17">
        <v>-1.742</v>
      </c>
      <c r="AX40" s="17">
        <v>139.911</v>
      </c>
      <c r="AY40" s="17">
        <v>4.3730000000000002</v>
      </c>
      <c r="AZ40" s="17">
        <v>2073.4409999999998</v>
      </c>
      <c r="BA40" s="17">
        <v>251.392</v>
      </c>
      <c r="BB40" s="17">
        <v>171.13</v>
      </c>
      <c r="BC40" s="17">
        <v>393.51600000000002</v>
      </c>
      <c r="BD40" s="17">
        <v>371.685</v>
      </c>
      <c r="BE40" s="17">
        <v>1434.83</v>
      </c>
      <c r="BF40" s="17">
        <v>600.56899999999996</v>
      </c>
      <c r="BG40" s="17">
        <v>446.54</v>
      </c>
      <c r="BH40" s="17">
        <v>464.93</v>
      </c>
      <c r="BI40" s="17">
        <v>797.57899999999995</v>
      </c>
      <c r="BJ40" s="17">
        <v>322.42599999999999</v>
      </c>
      <c r="BK40" s="17">
        <v>354.87099999999998</v>
      </c>
      <c r="BL40" s="17">
        <v>546.96900000000005</v>
      </c>
      <c r="BM40" s="17">
        <v>867.36900000000003</v>
      </c>
      <c r="BN40" s="17">
        <v>723.02200000000005</v>
      </c>
      <c r="BO40" s="17">
        <v>1079.559</v>
      </c>
      <c r="BP40" s="17">
        <v>2675.819</v>
      </c>
      <c r="BQ40" s="17">
        <v>2918.36</v>
      </c>
      <c r="BR40" s="17">
        <v>8123.2489999999998</v>
      </c>
      <c r="BS40" s="17">
        <v>3797.8760000000002</v>
      </c>
      <c r="BT40" s="17">
        <v>1552.742</v>
      </c>
      <c r="BU40" s="17">
        <v>-140.01</v>
      </c>
      <c r="BV40" s="17">
        <v>1090.5509999999999</v>
      </c>
      <c r="BW40" s="17">
        <v>1377.9939999999999</v>
      </c>
      <c r="BX40" s="17">
        <v>6985.9629999999997</v>
      </c>
      <c r="BY40" s="17">
        <v>26420.41</v>
      </c>
      <c r="BZ40" s="17">
        <v>5629.9390000000003</v>
      </c>
      <c r="CA40" s="17">
        <v>3458.7170000000001</v>
      </c>
      <c r="CB40" s="17">
        <v>-1257.9159999999999</v>
      </c>
      <c r="CC40" s="17">
        <v>5809.8180000000002</v>
      </c>
      <c r="CD40" s="17">
        <v>190.096</v>
      </c>
      <c r="CE40" s="17">
        <v>0</v>
      </c>
    </row>
    <row r="41" spans="45:83" x14ac:dyDescent="0.25">
      <c r="AS41" s="46"/>
      <c r="AT41" s="49" t="s">
        <v>265</v>
      </c>
      <c r="AU41" s="14" t="s">
        <v>180</v>
      </c>
      <c r="AV41" s="16">
        <v>-5328.2629999999999</v>
      </c>
      <c r="AW41" s="16">
        <v>-1243.662</v>
      </c>
      <c r="AX41" s="16">
        <v>10.525</v>
      </c>
      <c r="AY41" s="16">
        <v>9.5459999999999994</v>
      </c>
      <c r="AZ41" s="16">
        <v>88.683000000000007</v>
      </c>
      <c r="BA41" s="16">
        <v>19.013999999999999</v>
      </c>
      <c r="BB41" s="16">
        <v>5.0709999999999997</v>
      </c>
      <c r="BC41" s="16">
        <v>29.597999999999999</v>
      </c>
      <c r="BD41" s="16">
        <v>103.57599999999999</v>
      </c>
      <c r="BE41" s="16">
        <v>283.31</v>
      </c>
      <c r="BF41" s="16">
        <v>36.811</v>
      </c>
      <c r="BG41" s="16">
        <v>94.91</v>
      </c>
      <c r="BH41" s="16">
        <v>-62.896000000000001</v>
      </c>
      <c r="BI41" s="16">
        <v>105.77200000000001</v>
      </c>
      <c r="BJ41" s="16">
        <v>-80.114000000000004</v>
      </c>
      <c r="BK41" s="16">
        <v>23.574999999999999</v>
      </c>
      <c r="BL41" s="16">
        <v>77.757000000000005</v>
      </c>
      <c r="BM41" s="16">
        <v>266.66699999999997</v>
      </c>
      <c r="BN41" s="16">
        <v>-22.73</v>
      </c>
      <c r="BO41" s="16">
        <v>43.079000000000001</v>
      </c>
      <c r="BP41" s="16">
        <v>70.95</v>
      </c>
      <c r="BQ41" s="16">
        <v>-12.688000000000001</v>
      </c>
      <c r="BR41" s="16">
        <v>2003.021</v>
      </c>
      <c r="BS41" s="16">
        <v>-1133.425</v>
      </c>
      <c r="BT41" s="16">
        <v>-4.766</v>
      </c>
      <c r="BU41" s="16">
        <v>-28.187999999999999</v>
      </c>
      <c r="BV41" s="16">
        <v>30.518000000000001</v>
      </c>
      <c r="BW41" s="16">
        <v>192.39099999999999</v>
      </c>
      <c r="BX41" s="16">
        <v>1229.721</v>
      </c>
      <c r="BY41" s="16">
        <v>6787.6409999999996</v>
      </c>
      <c r="BZ41" s="16">
        <v>-1098.527</v>
      </c>
      <c r="CA41" s="16">
        <v>-17.989000000000001</v>
      </c>
      <c r="CB41" s="16">
        <v>-1636.6869999999999</v>
      </c>
      <c r="CC41" s="16">
        <v>-5007.34</v>
      </c>
      <c r="CD41" s="16">
        <v>26.702999999999999</v>
      </c>
      <c r="CE41" s="16">
        <v>0</v>
      </c>
    </row>
    <row r="42" spans="45:83" x14ac:dyDescent="0.25">
      <c r="AS42" s="46"/>
      <c r="AT42" s="49" t="s">
        <v>266</v>
      </c>
      <c r="AU42" s="14" t="s">
        <v>180</v>
      </c>
      <c r="AV42" s="17">
        <v>-2652.3040000000001</v>
      </c>
      <c r="AW42" s="17">
        <v>6.7000000000000004E-2</v>
      </c>
      <c r="AX42" s="17">
        <v>2.2890000000000001</v>
      </c>
      <c r="AY42" s="17">
        <v>2.3690000000000002</v>
      </c>
      <c r="AZ42" s="17">
        <v>-40.24</v>
      </c>
      <c r="BA42" s="17">
        <v>-3.3759999999999999</v>
      </c>
      <c r="BB42" s="17">
        <v>-0.78</v>
      </c>
      <c r="BC42" s="17">
        <v>-3.29</v>
      </c>
      <c r="BD42" s="17">
        <v>-16.606000000000002</v>
      </c>
      <c r="BE42" s="17">
        <v>-8.3059999999999992</v>
      </c>
      <c r="BF42" s="17">
        <v>-5.08</v>
      </c>
      <c r="BG42" s="17">
        <v>-3.9380000000000002</v>
      </c>
      <c r="BH42" s="17">
        <v>-11.913</v>
      </c>
      <c r="BI42" s="17">
        <v>-1.5760000000000001</v>
      </c>
      <c r="BJ42" s="17">
        <v>-1.4450000000000001</v>
      </c>
      <c r="BK42" s="17">
        <v>-2.2469999999999999</v>
      </c>
      <c r="BL42" s="17">
        <v>-2.024</v>
      </c>
      <c r="BM42" s="17">
        <v>-0.371</v>
      </c>
      <c r="BN42" s="17">
        <v>-1.2989999999999999</v>
      </c>
      <c r="BO42" s="17">
        <v>-2.7719999999999998</v>
      </c>
      <c r="BP42" s="17">
        <v>405.93799999999999</v>
      </c>
      <c r="BQ42" s="17">
        <v>0.13600000000000001</v>
      </c>
      <c r="BR42" s="17">
        <v>-75.031999999999996</v>
      </c>
      <c r="BS42" s="17">
        <v>2300.306</v>
      </c>
      <c r="BT42" s="17">
        <v>-23.463999999999999</v>
      </c>
      <c r="BU42" s="17">
        <v>6.7679999999999998</v>
      </c>
      <c r="BV42" s="17">
        <v>-12.862</v>
      </c>
      <c r="BW42" s="17">
        <v>-2.734</v>
      </c>
      <c r="BX42" s="17">
        <v>327.89800000000002</v>
      </c>
      <c r="BY42" s="17">
        <v>10.125</v>
      </c>
      <c r="BZ42" s="17">
        <v>-29.026</v>
      </c>
      <c r="CA42" s="17">
        <v>8.0120000000000005</v>
      </c>
      <c r="CB42" s="17">
        <v>1.002</v>
      </c>
      <c r="CC42" s="17">
        <v>2.3E-2</v>
      </c>
      <c r="CD42" s="17">
        <v>0.154</v>
      </c>
      <c r="CE42" s="17">
        <v>0</v>
      </c>
    </row>
    <row r="43" spans="45:83" x14ac:dyDescent="0.25">
      <c r="AS43" s="46"/>
      <c r="AT43" s="49" t="s">
        <v>267</v>
      </c>
      <c r="AU43" s="14" t="s">
        <v>180</v>
      </c>
      <c r="AV43" s="16">
        <v>-1723.7059999999999</v>
      </c>
      <c r="AW43" s="16">
        <v>0.16600000000000001</v>
      </c>
      <c r="AX43" s="16">
        <v>0.83</v>
      </c>
      <c r="AY43" s="16">
        <v>2.2389999999999999</v>
      </c>
      <c r="AZ43" s="16">
        <v>37.802999999999997</v>
      </c>
      <c r="BA43" s="16">
        <v>-11.992000000000001</v>
      </c>
      <c r="BB43" s="16">
        <v>3.3029999999999999</v>
      </c>
      <c r="BC43" s="16">
        <v>1.8939999999999999</v>
      </c>
      <c r="BD43" s="16">
        <v>52.703000000000003</v>
      </c>
      <c r="BE43" s="16">
        <v>55.709000000000003</v>
      </c>
      <c r="BF43" s="16">
        <v>18.067</v>
      </c>
      <c r="BG43" s="16">
        <v>13.063000000000001</v>
      </c>
      <c r="BH43" s="16">
        <v>19.056999999999999</v>
      </c>
      <c r="BI43" s="16">
        <v>18.789000000000001</v>
      </c>
      <c r="BJ43" s="16">
        <v>23.55</v>
      </c>
      <c r="BK43" s="16">
        <v>10.686</v>
      </c>
      <c r="BL43" s="16">
        <v>36.271999999999998</v>
      </c>
      <c r="BM43" s="16">
        <v>78.706000000000003</v>
      </c>
      <c r="BN43" s="16">
        <v>2.2629999999999999</v>
      </c>
      <c r="BO43" s="16">
        <v>13.452</v>
      </c>
      <c r="BP43" s="16">
        <v>238.464</v>
      </c>
      <c r="BQ43" s="16">
        <v>51.777000000000001</v>
      </c>
      <c r="BR43" s="16">
        <v>209.92</v>
      </c>
      <c r="BS43" s="16">
        <v>85.734999999999999</v>
      </c>
      <c r="BT43" s="16">
        <v>16.738</v>
      </c>
      <c r="BU43" s="16">
        <v>7.2949999999999999</v>
      </c>
      <c r="BV43" s="16">
        <v>60.491</v>
      </c>
      <c r="BW43" s="16">
        <v>27.425999999999998</v>
      </c>
      <c r="BX43" s="16">
        <v>526.39200000000005</v>
      </c>
      <c r="BY43" s="16">
        <v>96.194999999999993</v>
      </c>
      <c r="BZ43" s="16">
        <v>156.96600000000001</v>
      </c>
      <c r="CA43" s="16">
        <v>17.675000000000001</v>
      </c>
      <c r="CB43" s="16">
        <v>40.484999999999999</v>
      </c>
      <c r="CC43" s="16">
        <v>14.968</v>
      </c>
      <c r="CD43" s="16">
        <v>12.085000000000001</v>
      </c>
      <c r="CE43" s="16">
        <v>0</v>
      </c>
    </row>
    <row r="44" spans="45:83" x14ac:dyDescent="0.25">
      <c r="AS44" s="46"/>
      <c r="AT44" s="49" t="s">
        <v>268</v>
      </c>
      <c r="AU44" s="14" t="s">
        <v>180</v>
      </c>
      <c r="AV44" s="17">
        <v>-2084.66</v>
      </c>
      <c r="AW44" s="17">
        <v>0.64100000000000001</v>
      </c>
      <c r="AX44" s="17">
        <v>40.436</v>
      </c>
      <c r="AY44" s="17">
        <v>0.69899999999999995</v>
      </c>
      <c r="AZ44" s="17">
        <v>268.71300000000002</v>
      </c>
      <c r="BA44" s="17">
        <v>35.789000000000001</v>
      </c>
      <c r="BB44" s="17">
        <v>3.7989999999999999</v>
      </c>
      <c r="BC44" s="17">
        <v>22.51</v>
      </c>
      <c r="BD44" s="17">
        <v>1.3009999999999999</v>
      </c>
      <c r="BE44" s="17">
        <v>199.46799999999999</v>
      </c>
      <c r="BF44" s="17">
        <v>42.713000000000001</v>
      </c>
      <c r="BG44" s="17">
        <v>31.984999999999999</v>
      </c>
      <c r="BH44" s="17">
        <v>13.074</v>
      </c>
      <c r="BI44" s="17">
        <v>37.704000000000001</v>
      </c>
      <c r="BJ44" s="17">
        <v>130.87</v>
      </c>
      <c r="BK44" s="17">
        <v>6.9160000000000004</v>
      </c>
      <c r="BL44" s="17">
        <v>39.537999999999997</v>
      </c>
      <c r="BM44" s="17">
        <v>16.216999999999999</v>
      </c>
      <c r="BN44" s="17">
        <v>5.6239999999999997</v>
      </c>
      <c r="BO44" s="17">
        <v>20.094000000000001</v>
      </c>
      <c r="BP44" s="17">
        <v>572.12400000000002</v>
      </c>
      <c r="BQ44" s="17">
        <v>34.406999999999996</v>
      </c>
      <c r="BR44" s="17">
        <v>149.33199999999999</v>
      </c>
      <c r="BS44" s="17">
        <v>352.48</v>
      </c>
      <c r="BT44" s="17">
        <v>78.025999999999996</v>
      </c>
      <c r="BU44" s="17">
        <v>54.046999999999997</v>
      </c>
      <c r="BV44" s="17">
        <v>37.411000000000001</v>
      </c>
      <c r="BW44" s="17">
        <v>96.134</v>
      </c>
      <c r="BX44" s="17">
        <v>305.74700000000001</v>
      </c>
      <c r="BY44" s="17">
        <v>769.18399999999997</v>
      </c>
      <c r="BZ44" s="17">
        <v>-48.859000000000002</v>
      </c>
      <c r="CA44" s="17">
        <v>7.1459999999999999</v>
      </c>
      <c r="CB44" s="17">
        <v>-62.694000000000003</v>
      </c>
      <c r="CC44" s="17">
        <v>16.678999999999998</v>
      </c>
      <c r="CD44" s="17">
        <v>27.943999999999999</v>
      </c>
      <c r="CE44" s="17">
        <v>0</v>
      </c>
    </row>
    <row r="45" spans="45:83" x14ac:dyDescent="0.25">
      <c r="AS45" s="46"/>
      <c r="AT45" s="49" t="s">
        <v>269</v>
      </c>
      <c r="AU45" s="14" t="s">
        <v>180</v>
      </c>
      <c r="AV45" s="16">
        <v>-5716.1559999999999</v>
      </c>
      <c r="AW45" s="16">
        <v>208.55199999999999</v>
      </c>
      <c r="AX45" s="16">
        <v>20.065999999999999</v>
      </c>
      <c r="AY45" s="16">
        <v>33.692</v>
      </c>
      <c r="AZ45" s="16">
        <v>746.02200000000005</v>
      </c>
      <c r="BA45" s="16">
        <v>712.42100000000005</v>
      </c>
      <c r="BB45" s="16">
        <v>162.60599999999999</v>
      </c>
      <c r="BC45" s="16">
        <v>262.70400000000001</v>
      </c>
      <c r="BD45" s="16">
        <v>62.26</v>
      </c>
      <c r="BE45" s="16">
        <v>844.52200000000005</v>
      </c>
      <c r="BF45" s="16">
        <v>460.16699999999997</v>
      </c>
      <c r="BG45" s="16">
        <v>311.07600000000002</v>
      </c>
      <c r="BH45" s="16">
        <v>265.154</v>
      </c>
      <c r="BI45" s="16">
        <v>972.58100000000002</v>
      </c>
      <c r="BJ45" s="16">
        <v>232.08799999999999</v>
      </c>
      <c r="BK45" s="16">
        <v>278.39499999999998</v>
      </c>
      <c r="BL45" s="16">
        <v>988.93600000000004</v>
      </c>
      <c r="BM45" s="16">
        <v>275.20800000000003</v>
      </c>
      <c r="BN45" s="16">
        <v>116.651</v>
      </c>
      <c r="BO45" s="16">
        <v>710.96199999999999</v>
      </c>
      <c r="BP45" s="16">
        <v>2339.8200000000002</v>
      </c>
      <c r="BQ45" s="16">
        <v>2151.6030000000001</v>
      </c>
      <c r="BR45" s="16">
        <v>4850.2700000000004</v>
      </c>
      <c r="BS45" s="16">
        <v>1857.443</v>
      </c>
      <c r="BT45" s="16">
        <v>1344.08</v>
      </c>
      <c r="BU45" s="16">
        <v>178.547</v>
      </c>
      <c r="BV45" s="16">
        <v>464.47399999999999</v>
      </c>
      <c r="BW45" s="16">
        <v>787.46299999999997</v>
      </c>
      <c r="BX45" s="16">
        <v>4553.491</v>
      </c>
      <c r="BY45" s="16">
        <v>22795.757000000001</v>
      </c>
      <c r="BZ45" s="16">
        <v>3220.6869999999999</v>
      </c>
      <c r="CA45" s="16">
        <v>4248.5020000000004</v>
      </c>
      <c r="CB45" s="16">
        <v>2208.4</v>
      </c>
      <c r="CC45" s="16">
        <v>3600.761</v>
      </c>
      <c r="CD45" s="16">
        <v>814.928</v>
      </c>
      <c r="CE45" s="16">
        <v>0</v>
      </c>
    </row>
    <row r="46" spans="45:83" x14ac:dyDescent="0.25">
      <c r="AS46" s="46"/>
      <c r="AT46" s="49" t="s">
        <v>270</v>
      </c>
      <c r="AU46" s="14" t="s">
        <v>180</v>
      </c>
      <c r="AV46" s="17">
        <v>-434.87900000000002</v>
      </c>
      <c r="AW46" s="17">
        <v>0.42599999999999999</v>
      </c>
      <c r="AX46" s="17">
        <v>0.64900000000000002</v>
      </c>
      <c r="AY46" s="17">
        <v>1.123</v>
      </c>
      <c r="AZ46" s="17">
        <v>3.7829999999999999</v>
      </c>
      <c r="BA46" s="17">
        <v>0.56799999999999995</v>
      </c>
      <c r="BB46" s="17">
        <v>3.948</v>
      </c>
      <c r="BC46" s="17">
        <v>0.49399999999999999</v>
      </c>
      <c r="BD46" s="17">
        <v>0.02</v>
      </c>
      <c r="BE46" s="17">
        <v>1.2569999999999999</v>
      </c>
      <c r="BF46" s="17">
        <v>0.40400000000000003</v>
      </c>
      <c r="BG46" s="17">
        <v>3.3170000000000002</v>
      </c>
      <c r="BH46" s="17">
        <v>0.64700000000000002</v>
      </c>
      <c r="BI46" s="17">
        <v>1.0720000000000001</v>
      </c>
      <c r="BJ46" s="17">
        <v>0.19500000000000001</v>
      </c>
      <c r="BK46" s="17">
        <v>0.28299999999999997</v>
      </c>
      <c r="BL46" s="17">
        <v>0.38</v>
      </c>
      <c r="BM46" s="17">
        <v>0.42599999999999999</v>
      </c>
      <c r="BN46" s="17">
        <v>0.28699999999999998</v>
      </c>
      <c r="BO46" s="17">
        <v>1.1459999999999999</v>
      </c>
      <c r="BP46" s="17">
        <v>-188.74100000000001</v>
      </c>
      <c r="BQ46" s="17">
        <v>12.226000000000001</v>
      </c>
      <c r="BR46" s="17">
        <v>19.114999999999998</v>
      </c>
      <c r="BS46" s="17">
        <v>-106.858</v>
      </c>
      <c r="BT46" s="17">
        <v>4.6879999999999997</v>
      </c>
      <c r="BU46" s="17">
        <v>0.36899999999999999</v>
      </c>
      <c r="BV46" s="17">
        <v>2.8370000000000002</v>
      </c>
      <c r="BW46" s="17">
        <v>0.90900000000000003</v>
      </c>
      <c r="BX46" s="17">
        <v>48.923000000000002</v>
      </c>
      <c r="BY46" s="17">
        <v>64.662000000000006</v>
      </c>
      <c r="BZ46" s="17">
        <v>23.350999999999999</v>
      </c>
      <c r="CA46" s="17">
        <v>1.246</v>
      </c>
      <c r="CB46" s="17">
        <v>7.31</v>
      </c>
      <c r="CC46" s="17">
        <v>4.9690000000000003</v>
      </c>
      <c r="CD46" s="17">
        <v>11.632</v>
      </c>
      <c r="CE46" s="17">
        <v>0</v>
      </c>
    </row>
    <row r="47" spans="45:83" x14ac:dyDescent="0.25">
      <c r="AS47" s="46"/>
      <c r="AT47" s="49" t="s">
        <v>271</v>
      </c>
      <c r="AU47" s="14" t="s">
        <v>180</v>
      </c>
      <c r="AV47" s="16">
        <v>-26.059000000000001</v>
      </c>
      <c r="AW47" s="16">
        <v>0.311</v>
      </c>
      <c r="AX47" s="16">
        <v>0.98599999999999999</v>
      </c>
      <c r="AY47" s="16">
        <v>1.1459999999999999</v>
      </c>
      <c r="AZ47" s="16">
        <v>5.8570000000000002</v>
      </c>
      <c r="BA47" s="16">
        <v>1.36</v>
      </c>
      <c r="BB47" s="16">
        <v>0.36299999999999999</v>
      </c>
      <c r="BC47" s="16">
        <v>0.248</v>
      </c>
      <c r="BD47" s="16">
        <v>34.314999999999998</v>
      </c>
      <c r="BE47" s="16">
        <v>-2.387</v>
      </c>
      <c r="BF47" s="16">
        <v>0.40200000000000002</v>
      </c>
      <c r="BG47" s="16">
        <v>1.5669999999999999</v>
      </c>
      <c r="BH47" s="16">
        <v>8.5000000000000006E-2</v>
      </c>
      <c r="BI47" s="16">
        <v>1.4670000000000001</v>
      </c>
      <c r="BJ47" s="16">
        <v>-0.313</v>
      </c>
      <c r="BK47" s="16">
        <v>0.80200000000000005</v>
      </c>
      <c r="BL47" s="16">
        <v>0.307</v>
      </c>
      <c r="BM47" s="16">
        <v>0.127</v>
      </c>
      <c r="BN47" s="16">
        <v>0.20200000000000001</v>
      </c>
      <c r="BO47" s="16">
        <v>2.399</v>
      </c>
      <c r="BP47" s="16">
        <v>1.46</v>
      </c>
      <c r="BQ47" s="16">
        <v>9.8130000000000006</v>
      </c>
      <c r="BR47" s="16">
        <v>29.199000000000002</v>
      </c>
      <c r="BS47" s="16">
        <v>14.526999999999999</v>
      </c>
      <c r="BT47" s="16">
        <v>4.3159999999999998</v>
      </c>
      <c r="BU47" s="16">
        <v>2.9119999999999999</v>
      </c>
      <c r="BV47" s="16">
        <v>-3.8439999999999999</v>
      </c>
      <c r="BW47" s="16">
        <v>0.53400000000000003</v>
      </c>
      <c r="BX47" s="16">
        <v>76.257999999999996</v>
      </c>
      <c r="BY47" s="16">
        <v>35.548999999999999</v>
      </c>
      <c r="BZ47" s="16">
        <v>6.7389999999999999</v>
      </c>
      <c r="CA47" s="16">
        <v>4.1479999999999997</v>
      </c>
      <c r="CB47" s="16">
        <v>-5.7000000000000002E-2</v>
      </c>
      <c r="CC47" s="16">
        <v>0.88500000000000001</v>
      </c>
      <c r="CD47" s="16">
        <v>11.54</v>
      </c>
      <c r="CE47" s="16">
        <v>0</v>
      </c>
    </row>
    <row r="48" spans="45:83" x14ac:dyDescent="0.25">
      <c r="AS48" s="46"/>
      <c r="AT48" s="49" t="s">
        <v>272</v>
      </c>
      <c r="AU48" s="14" t="s">
        <v>180</v>
      </c>
      <c r="AV48" s="17">
        <v>-103.024</v>
      </c>
      <c r="AW48" s="17">
        <v>0.58899999999999997</v>
      </c>
      <c r="AX48" s="17">
        <v>0.98799999999999999</v>
      </c>
      <c r="AY48" s="17">
        <v>0.2</v>
      </c>
      <c r="AZ48" s="17">
        <v>-2.6080000000000001</v>
      </c>
      <c r="BA48" s="17">
        <v>-1.327</v>
      </c>
      <c r="BB48" s="17">
        <v>-0.36599999999999999</v>
      </c>
      <c r="BC48" s="17">
        <v>1.8520000000000001</v>
      </c>
      <c r="BD48" s="17">
        <v>17.116</v>
      </c>
      <c r="BE48" s="17">
        <v>-1.5429999999999999</v>
      </c>
      <c r="BF48" s="17">
        <v>10.516</v>
      </c>
      <c r="BG48" s="17">
        <v>11.362</v>
      </c>
      <c r="BH48" s="17">
        <v>9.9120000000000008</v>
      </c>
      <c r="BI48" s="17">
        <v>10.157999999999999</v>
      </c>
      <c r="BJ48" s="17">
        <v>5.33</v>
      </c>
      <c r="BK48" s="17">
        <v>2.7949999999999999</v>
      </c>
      <c r="BL48" s="17">
        <v>18.34</v>
      </c>
      <c r="BM48" s="17">
        <v>9.2059999999999995</v>
      </c>
      <c r="BN48" s="17">
        <v>0.441</v>
      </c>
      <c r="BO48" s="17">
        <v>2.3140000000000001</v>
      </c>
      <c r="BP48" s="17">
        <v>-1.577</v>
      </c>
      <c r="BQ48" s="17">
        <v>-26.074000000000002</v>
      </c>
      <c r="BR48" s="17">
        <v>-35.956000000000003</v>
      </c>
      <c r="BS48" s="17">
        <v>11.36</v>
      </c>
      <c r="BT48" s="17">
        <v>-12.993</v>
      </c>
      <c r="BU48" s="17">
        <v>-4.7809999999999997</v>
      </c>
      <c r="BV48" s="17">
        <v>-2.1909999999999998</v>
      </c>
      <c r="BW48" s="17">
        <v>-6.2249999999999996</v>
      </c>
      <c r="BX48" s="17">
        <v>1050.2539999999999</v>
      </c>
      <c r="BY48" s="17">
        <v>-18.044</v>
      </c>
      <c r="BZ48" s="17">
        <v>-35.43</v>
      </c>
      <c r="CA48" s="17">
        <v>0.93100000000000005</v>
      </c>
      <c r="CB48" s="17">
        <v>-7.8109999999999999</v>
      </c>
      <c r="CC48" s="17">
        <v>-120.303</v>
      </c>
      <c r="CD48" s="17">
        <v>-36.997999999999998</v>
      </c>
      <c r="CE48" s="17">
        <v>0</v>
      </c>
    </row>
    <row r="49" spans="45:83" x14ac:dyDescent="0.25">
      <c r="AS49" s="46"/>
      <c r="AT49" s="49" t="s">
        <v>273</v>
      </c>
      <c r="AU49" s="14" t="s">
        <v>180</v>
      </c>
      <c r="AV49" s="16">
        <v>-859.25300000000004</v>
      </c>
      <c r="AW49" s="16">
        <v>26.338000000000001</v>
      </c>
      <c r="AX49" s="16">
        <v>6.5389999999999997</v>
      </c>
      <c r="AY49" s="16">
        <v>0</v>
      </c>
      <c r="AZ49" s="16">
        <v>131.79900000000001</v>
      </c>
      <c r="BA49" s="16">
        <v>12.553000000000001</v>
      </c>
      <c r="BB49" s="16">
        <v>4.4349999999999996</v>
      </c>
      <c r="BC49" s="16">
        <v>21.992999999999999</v>
      </c>
      <c r="BD49" s="16">
        <v>229.589</v>
      </c>
      <c r="BE49" s="16">
        <v>43.521000000000001</v>
      </c>
      <c r="BF49" s="16">
        <v>-5.2549999999999999</v>
      </c>
      <c r="BG49" s="16">
        <v>15.845000000000001</v>
      </c>
      <c r="BH49" s="16">
        <v>20.154</v>
      </c>
      <c r="BI49" s="16">
        <v>-13.481</v>
      </c>
      <c r="BJ49" s="16">
        <v>-42.091000000000001</v>
      </c>
      <c r="BK49" s="16">
        <v>-10.836</v>
      </c>
      <c r="BL49" s="16">
        <v>-58.777999999999999</v>
      </c>
      <c r="BM49" s="16">
        <v>-12.552</v>
      </c>
      <c r="BN49" s="16">
        <v>-5.6879999999999997</v>
      </c>
      <c r="BO49" s="16">
        <v>-12.929</v>
      </c>
      <c r="BP49" s="16">
        <v>181.36500000000001</v>
      </c>
      <c r="BQ49" s="16">
        <v>52.908000000000001</v>
      </c>
      <c r="BR49" s="16">
        <v>217.25200000000001</v>
      </c>
      <c r="BS49" s="16">
        <v>193.80699999999999</v>
      </c>
      <c r="BT49" s="16">
        <v>162.10400000000001</v>
      </c>
      <c r="BU49" s="16">
        <v>11.269</v>
      </c>
      <c r="BV49" s="16">
        <v>19.594999999999999</v>
      </c>
      <c r="BW49" s="16">
        <v>-166.14099999999999</v>
      </c>
      <c r="BX49" s="16">
        <v>1408.259</v>
      </c>
      <c r="BY49" s="16">
        <v>4085.8330000000001</v>
      </c>
      <c r="BZ49" s="16">
        <v>-823.17100000000005</v>
      </c>
      <c r="CA49" s="16">
        <v>420.41</v>
      </c>
      <c r="CB49" s="16">
        <v>247.392</v>
      </c>
      <c r="CC49" s="16">
        <v>-1778.2629999999999</v>
      </c>
      <c r="CD49" s="16">
        <v>78.16</v>
      </c>
      <c r="CE49" s="16">
        <v>0</v>
      </c>
    </row>
    <row r="50" spans="45:83" x14ac:dyDescent="0.25">
      <c r="AS50" s="46"/>
      <c r="AT50" s="49" t="s">
        <v>274</v>
      </c>
      <c r="AU50" s="14" t="s">
        <v>180</v>
      </c>
      <c r="AV50" s="17">
        <v>-2724.7310000000002</v>
      </c>
      <c r="AW50" s="17">
        <v>51.453000000000003</v>
      </c>
      <c r="AX50" s="17">
        <v>72.632000000000005</v>
      </c>
      <c r="AY50" s="17">
        <v>31.922000000000001</v>
      </c>
      <c r="AZ50" s="17">
        <v>-22.61</v>
      </c>
      <c r="BA50" s="17">
        <v>-54.707000000000001</v>
      </c>
      <c r="BB50" s="17">
        <v>-51.988</v>
      </c>
      <c r="BC50" s="17">
        <v>-55.286000000000001</v>
      </c>
      <c r="BD50" s="17">
        <v>150.43100000000001</v>
      </c>
      <c r="BE50" s="17">
        <v>41.168999999999997</v>
      </c>
      <c r="BF50" s="17">
        <v>-48.728000000000002</v>
      </c>
      <c r="BG50" s="17">
        <v>7.649</v>
      </c>
      <c r="BH50" s="17">
        <v>29.667999999999999</v>
      </c>
      <c r="BI50" s="17">
        <v>-124.336</v>
      </c>
      <c r="BJ50" s="17">
        <v>-16.474</v>
      </c>
      <c r="BK50" s="17">
        <v>-0.999</v>
      </c>
      <c r="BL50" s="17">
        <v>-16.013999999999999</v>
      </c>
      <c r="BM50" s="17">
        <v>53.210999999999999</v>
      </c>
      <c r="BN50" s="17">
        <v>-3.2829999999999999</v>
      </c>
      <c r="BO50" s="17">
        <v>-166.87700000000001</v>
      </c>
      <c r="BP50" s="17">
        <v>469.52800000000002</v>
      </c>
      <c r="BQ50" s="17">
        <v>594.51800000000003</v>
      </c>
      <c r="BR50" s="17">
        <v>674.08799999999997</v>
      </c>
      <c r="BS50" s="17">
        <v>1128.6099999999999</v>
      </c>
      <c r="BT50" s="17">
        <v>177.21199999999999</v>
      </c>
      <c r="BU50" s="17">
        <v>69.363</v>
      </c>
      <c r="BV50" s="17">
        <v>88.289000000000001</v>
      </c>
      <c r="BW50" s="17">
        <v>3.4260000000000002</v>
      </c>
      <c r="BX50" s="17">
        <v>285.68099999999998</v>
      </c>
      <c r="BY50" s="17">
        <v>542.53</v>
      </c>
      <c r="BZ50" s="17">
        <v>-298.97199999999998</v>
      </c>
      <c r="CA50" s="17">
        <v>160.65299999999999</v>
      </c>
      <c r="CB50" s="17">
        <v>-29.471</v>
      </c>
      <c r="CC50" s="17">
        <v>173.322</v>
      </c>
      <c r="CD50" s="17">
        <v>-19.452999999999999</v>
      </c>
      <c r="CE50" s="17">
        <v>0</v>
      </c>
    </row>
    <row r="51" spans="45:83" x14ac:dyDescent="0.25">
      <c r="AS51" s="46"/>
      <c r="AT51" s="49" t="s">
        <v>275</v>
      </c>
      <c r="AU51" s="14" t="s">
        <v>180</v>
      </c>
      <c r="AV51" s="16">
        <v>-657.28200000000004</v>
      </c>
      <c r="AW51" s="16">
        <v>-2930.0680000000002</v>
      </c>
      <c r="AX51" s="16">
        <v>-2.262</v>
      </c>
      <c r="AY51" s="16">
        <v>1.74</v>
      </c>
      <c r="AZ51" s="16">
        <v>48.585999999999999</v>
      </c>
      <c r="BA51" s="16">
        <v>14.122</v>
      </c>
      <c r="BB51" s="16">
        <v>9.8989999999999991</v>
      </c>
      <c r="BC51" s="16">
        <v>19.742999999999999</v>
      </c>
      <c r="BD51" s="16">
        <v>22.702000000000002</v>
      </c>
      <c r="BE51" s="16">
        <v>104.884</v>
      </c>
      <c r="BF51" s="16">
        <v>6.5289999999999999</v>
      </c>
      <c r="BG51" s="16">
        <v>31.670999999999999</v>
      </c>
      <c r="BH51" s="16">
        <v>9.2010000000000005</v>
      </c>
      <c r="BI51" s="16">
        <v>13.313000000000001</v>
      </c>
      <c r="BJ51" s="16">
        <v>3.9239999999999999</v>
      </c>
      <c r="BK51" s="16">
        <v>3.7240000000000002</v>
      </c>
      <c r="BL51" s="16">
        <v>4.0679999999999996</v>
      </c>
      <c r="BM51" s="16">
        <v>12.759</v>
      </c>
      <c r="BN51" s="16">
        <v>-0.36599999999999999</v>
      </c>
      <c r="BO51" s="16">
        <v>8.9570000000000007</v>
      </c>
      <c r="BP51" s="16">
        <v>87.572999999999993</v>
      </c>
      <c r="BQ51" s="16">
        <v>40.826000000000001</v>
      </c>
      <c r="BR51" s="16">
        <v>177.494</v>
      </c>
      <c r="BS51" s="16">
        <v>109.38800000000001</v>
      </c>
      <c r="BT51" s="16">
        <v>45.25</v>
      </c>
      <c r="BU51" s="16">
        <v>-10.121</v>
      </c>
      <c r="BV51" s="16">
        <v>107.26900000000001</v>
      </c>
      <c r="BW51" s="16">
        <v>-13.811999999999999</v>
      </c>
      <c r="BX51" s="16">
        <v>504.64699999999999</v>
      </c>
      <c r="BY51" s="16">
        <v>1035.0360000000001</v>
      </c>
      <c r="BZ51" s="16">
        <v>79.768000000000001</v>
      </c>
      <c r="CA51" s="16">
        <v>-165.035</v>
      </c>
      <c r="CB51" s="16">
        <v>-343.21800000000002</v>
      </c>
      <c r="CC51" s="16">
        <v>-93.691000000000003</v>
      </c>
      <c r="CD51" s="16">
        <v>-248.505</v>
      </c>
      <c r="CE51" s="16">
        <v>0</v>
      </c>
    </row>
    <row r="52" spans="45:83" x14ac:dyDescent="0.25">
      <c r="AS52" s="46"/>
      <c r="AT52" s="49" t="s">
        <v>276</v>
      </c>
      <c r="AU52" s="14" t="s">
        <v>180</v>
      </c>
      <c r="AV52" s="17">
        <v>-290.72500000000002</v>
      </c>
      <c r="AW52" s="17">
        <v>0.34699999999999998</v>
      </c>
      <c r="AX52" s="17">
        <v>4.5270000000000001</v>
      </c>
      <c r="AY52" s="17">
        <v>5.6369999999999996</v>
      </c>
      <c r="AZ52" s="17">
        <v>11.755000000000001</v>
      </c>
      <c r="BA52" s="17">
        <v>3.1419999999999999</v>
      </c>
      <c r="BB52" s="17">
        <v>4.7009999999999996</v>
      </c>
      <c r="BC52" s="17">
        <v>4.952</v>
      </c>
      <c r="BD52" s="17">
        <v>17.792000000000002</v>
      </c>
      <c r="BE52" s="17">
        <v>7.2510000000000003</v>
      </c>
      <c r="BF52" s="17">
        <v>8.6920000000000002</v>
      </c>
      <c r="BG52" s="17">
        <v>11.657</v>
      </c>
      <c r="BH52" s="17">
        <v>16.440000000000001</v>
      </c>
      <c r="BI52" s="17">
        <v>14.707000000000001</v>
      </c>
      <c r="BJ52" s="17">
        <v>3.895</v>
      </c>
      <c r="BK52" s="17">
        <v>3.5739999999999998</v>
      </c>
      <c r="BL52" s="17">
        <v>7.0910000000000002</v>
      </c>
      <c r="BM52" s="17">
        <v>6.61</v>
      </c>
      <c r="BN52" s="17">
        <v>1.89</v>
      </c>
      <c r="BO52" s="17">
        <v>9.718</v>
      </c>
      <c r="BP52" s="17">
        <v>76.230999999999995</v>
      </c>
      <c r="BQ52" s="17">
        <v>41.133000000000003</v>
      </c>
      <c r="BR52" s="17">
        <v>72.457999999999998</v>
      </c>
      <c r="BS52" s="17">
        <v>-428.23099999999999</v>
      </c>
      <c r="BT52" s="17">
        <v>7.8239999999999998</v>
      </c>
      <c r="BU52" s="17">
        <v>2.08</v>
      </c>
      <c r="BV52" s="17">
        <v>12.504</v>
      </c>
      <c r="BW52" s="17">
        <v>3.992</v>
      </c>
      <c r="BX52" s="17">
        <v>262.79000000000002</v>
      </c>
      <c r="BY52" s="17">
        <v>31.591000000000001</v>
      </c>
      <c r="BZ52" s="17">
        <v>23.364000000000001</v>
      </c>
      <c r="CA52" s="17">
        <v>3.5619999999999998</v>
      </c>
      <c r="CB52" s="17">
        <v>-0.30399999999999999</v>
      </c>
      <c r="CC52" s="17">
        <v>8.2240000000000002</v>
      </c>
      <c r="CD52" s="17">
        <v>62.893999999999998</v>
      </c>
      <c r="CE52" s="17">
        <v>0</v>
      </c>
    </row>
    <row r="53" spans="45:83" x14ac:dyDescent="0.25">
      <c r="AS53" s="46"/>
      <c r="AT53" s="49" t="s">
        <v>277</v>
      </c>
      <c r="AU53" s="14" t="s">
        <v>180</v>
      </c>
      <c r="AV53" s="16">
        <v>-267.93599999999998</v>
      </c>
      <c r="AW53" s="16">
        <v>-4.4660000000000002</v>
      </c>
      <c r="AX53" s="16">
        <v>0.51900000000000002</v>
      </c>
      <c r="AY53" s="16">
        <v>0.95199999999999996</v>
      </c>
      <c r="AZ53" s="16">
        <v>3.7330000000000001</v>
      </c>
      <c r="BA53" s="16">
        <v>0.48799999999999999</v>
      </c>
      <c r="BB53" s="16">
        <v>-3.1309999999999998</v>
      </c>
      <c r="BC53" s="16">
        <v>1.833</v>
      </c>
      <c r="BD53" s="16">
        <v>2.7E-2</v>
      </c>
      <c r="BE53" s="16">
        <v>6.7030000000000003</v>
      </c>
      <c r="BF53" s="16">
        <v>-2.3639999999999999</v>
      </c>
      <c r="BG53" s="16">
        <v>5.7880000000000003</v>
      </c>
      <c r="BH53" s="16">
        <v>6.9790000000000001</v>
      </c>
      <c r="BI53" s="16">
        <v>-5.4749999999999996</v>
      </c>
      <c r="BJ53" s="16">
        <v>-3.9129999999999998</v>
      </c>
      <c r="BK53" s="16">
        <v>-4.742</v>
      </c>
      <c r="BL53" s="16">
        <v>-4.3129999999999997</v>
      </c>
      <c r="BM53" s="16">
        <v>-0.80100000000000005</v>
      </c>
      <c r="BN53" s="16">
        <v>-0.79300000000000004</v>
      </c>
      <c r="BO53" s="16">
        <v>-9.0730000000000004</v>
      </c>
      <c r="BP53" s="16">
        <v>66.760999999999996</v>
      </c>
      <c r="BQ53" s="16">
        <v>5.407</v>
      </c>
      <c r="BR53" s="16">
        <v>22.718</v>
      </c>
      <c r="BS53" s="16">
        <v>-13.226000000000001</v>
      </c>
      <c r="BT53" s="16">
        <v>0.61699999999999999</v>
      </c>
      <c r="BU53" s="16">
        <v>-3.778</v>
      </c>
      <c r="BV53" s="16">
        <v>0.54500000000000004</v>
      </c>
      <c r="BW53" s="16">
        <v>-6.9450000000000003</v>
      </c>
      <c r="BX53" s="16">
        <v>38.689</v>
      </c>
      <c r="BY53" s="16">
        <v>72.245999999999995</v>
      </c>
      <c r="BZ53" s="16">
        <v>19.504999999999999</v>
      </c>
      <c r="CA53" s="16">
        <v>5.9550000000000001</v>
      </c>
      <c r="CB53" s="16">
        <v>-19.026</v>
      </c>
      <c r="CC53" s="16">
        <v>-21.648</v>
      </c>
      <c r="CD53" s="16">
        <v>55.338000000000001</v>
      </c>
      <c r="CE53" s="16">
        <v>0</v>
      </c>
    </row>
    <row r="54" spans="45:83" x14ac:dyDescent="0.25">
      <c r="AS54" s="46"/>
      <c r="AT54" s="49" t="s">
        <v>278</v>
      </c>
      <c r="AU54" s="14" t="s">
        <v>180</v>
      </c>
      <c r="AV54" s="17">
        <v>-6442.7960000000003</v>
      </c>
      <c r="AW54" s="17">
        <v>-8.1329999999999991</v>
      </c>
      <c r="AX54" s="17">
        <v>3.0990000000000002</v>
      </c>
      <c r="AY54" s="17">
        <v>6.3479999999999999</v>
      </c>
      <c r="AZ54" s="17">
        <v>100.431</v>
      </c>
      <c r="BA54" s="17">
        <v>13.728</v>
      </c>
      <c r="BB54" s="17">
        <v>11.022</v>
      </c>
      <c r="BC54" s="17">
        <v>62.463000000000001</v>
      </c>
      <c r="BD54" s="17">
        <v>359.005</v>
      </c>
      <c r="BE54" s="17">
        <v>69.069999999999993</v>
      </c>
      <c r="BF54" s="17">
        <v>27.472999999999999</v>
      </c>
      <c r="BG54" s="17">
        <v>88.64</v>
      </c>
      <c r="BH54" s="17">
        <v>21.388999999999999</v>
      </c>
      <c r="BI54" s="17">
        <v>24.135999999999999</v>
      </c>
      <c r="BJ54" s="17">
        <v>-5.5430000000000001</v>
      </c>
      <c r="BK54" s="17">
        <v>4.859</v>
      </c>
      <c r="BL54" s="17">
        <v>-4.7549999999999999</v>
      </c>
      <c r="BM54" s="17">
        <v>2.74</v>
      </c>
      <c r="BN54" s="17">
        <v>-84.816000000000003</v>
      </c>
      <c r="BO54" s="17">
        <v>-23.556999999999999</v>
      </c>
      <c r="BP54" s="17">
        <v>813.34</v>
      </c>
      <c r="BQ54" s="17">
        <v>2129.933</v>
      </c>
      <c r="BR54" s="17">
        <v>839.90899999999999</v>
      </c>
      <c r="BS54" s="17">
        <v>228.64099999999999</v>
      </c>
      <c r="BT54" s="17">
        <v>400.44900000000001</v>
      </c>
      <c r="BU54" s="17">
        <v>45.497</v>
      </c>
      <c r="BV54" s="17">
        <v>524.88699999999994</v>
      </c>
      <c r="BW54" s="17">
        <v>-26.148</v>
      </c>
      <c r="BX54" s="17">
        <v>3178.2089999999998</v>
      </c>
      <c r="BY54" s="17">
        <v>9565.8240000000005</v>
      </c>
      <c r="BZ54" s="17">
        <v>16.728999999999999</v>
      </c>
      <c r="CA54" s="17">
        <v>326.77199999999999</v>
      </c>
      <c r="CB54" s="17">
        <v>-15.859</v>
      </c>
      <c r="CC54" s="17">
        <v>-165.10400000000001</v>
      </c>
      <c r="CD54" s="17">
        <v>142.22200000000001</v>
      </c>
      <c r="CE54" s="17">
        <v>0</v>
      </c>
    </row>
    <row r="55" spans="45:83" x14ac:dyDescent="0.25">
      <c r="AS55" s="46"/>
      <c r="AT55" s="49" t="s">
        <v>279</v>
      </c>
      <c r="AU55" s="14" t="s">
        <v>180</v>
      </c>
      <c r="AV55" s="16">
        <v>-634.37</v>
      </c>
      <c r="AW55" s="16">
        <v>11.763999999999999</v>
      </c>
      <c r="AX55" s="16">
        <v>25.366</v>
      </c>
      <c r="AY55" s="16">
        <v>3.415</v>
      </c>
      <c r="AZ55" s="16">
        <v>448.42500000000001</v>
      </c>
      <c r="BA55" s="16">
        <v>65.915999999999997</v>
      </c>
      <c r="BB55" s="16">
        <v>205.75399999999999</v>
      </c>
      <c r="BC55" s="16">
        <v>442.49099999999999</v>
      </c>
      <c r="BD55" s="16">
        <v>23.748999999999999</v>
      </c>
      <c r="BE55" s="16">
        <v>392.54899999999998</v>
      </c>
      <c r="BF55" s="16">
        <v>179.63499999999999</v>
      </c>
      <c r="BG55" s="16">
        <v>174.59899999999999</v>
      </c>
      <c r="BH55" s="16">
        <v>308.32400000000001</v>
      </c>
      <c r="BI55" s="16">
        <v>642.40499999999997</v>
      </c>
      <c r="BJ55" s="16">
        <v>165.767</v>
      </c>
      <c r="BK55" s="16">
        <v>340.25400000000002</v>
      </c>
      <c r="BL55" s="16">
        <v>782.56100000000004</v>
      </c>
      <c r="BM55" s="16">
        <v>942.92200000000003</v>
      </c>
      <c r="BN55" s="16">
        <v>193.983</v>
      </c>
      <c r="BO55" s="16">
        <v>402.303</v>
      </c>
      <c r="BP55" s="16">
        <v>1734.905</v>
      </c>
      <c r="BQ55" s="16">
        <v>3169.5189999999998</v>
      </c>
      <c r="BR55" s="16">
        <v>5097.1289999999999</v>
      </c>
      <c r="BS55" s="16">
        <v>1988.22</v>
      </c>
      <c r="BT55" s="16">
        <v>997.26800000000003</v>
      </c>
      <c r="BU55" s="16">
        <v>-290.81400000000002</v>
      </c>
      <c r="BV55" s="16">
        <v>276.71199999999999</v>
      </c>
      <c r="BW55" s="16">
        <v>1807.952</v>
      </c>
      <c r="BX55" s="16">
        <v>1855.8119999999999</v>
      </c>
      <c r="BY55" s="16">
        <v>3577</v>
      </c>
      <c r="BZ55" s="16">
        <v>3785.317</v>
      </c>
      <c r="CA55" s="16">
        <v>2312.7530000000002</v>
      </c>
      <c r="CB55" s="16">
        <v>3435.3339999999998</v>
      </c>
      <c r="CC55" s="16">
        <v>7273.5630000000001</v>
      </c>
      <c r="CD55" s="16">
        <v>962.70100000000002</v>
      </c>
      <c r="CE55" s="16">
        <v>0</v>
      </c>
    </row>
    <row r="56" spans="45:83" x14ac:dyDescent="0.25">
      <c r="AS56" s="46"/>
      <c r="AT56" s="49" t="s">
        <v>280</v>
      </c>
      <c r="AU56" s="14" t="s">
        <v>180</v>
      </c>
      <c r="AV56" s="17">
        <v>-922.11900000000003</v>
      </c>
      <c r="AW56" s="17">
        <v>0.751</v>
      </c>
      <c r="AX56" s="17">
        <v>1.4650000000000001</v>
      </c>
      <c r="AY56" s="17">
        <v>3.5000000000000003E-2</v>
      </c>
      <c r="AZ56" s="17">
        <v>9.6229999999999993</v>
      </c>
      <c r="BA56" s="17">
        <v>1.556</v>
      </c>
      <c r="BB56" s="17">
        <v>0.69599999999999995</v>
      </c>
      <c r="BC56" s="17">
        <v>1.4339999999999999</v>
      </c>
      <c r="BD56" s="17">
        <v>2.0219999999999998</v>
      </c>
      <c r="BE56" s="17">
        <v>6.891</v>
      </c>
      <c r="BF56" s="17">
        <v>1.7150000000000001</v>
      </c>
      <c r="BG56" s="17">
        <v>7.0460000000000003</v>
      </c>
      <c r="BH56" s="17">
        <v>1.8859999999999999</v>
      </c>
      <c r="BI56" s="17">
        <v>4.1459999999999999</v>
      </c>
      <c r="BJ56" s="17">
        <v>-5.5E-2</v>
      </c>
      <c r="BK56" s="17">
        <v>1.8640000000000001</v>
      </c>
      <c r="BL56" s="17">
        <v>2.536</v>
      </c>
      <c r="BM56" s="17">
        <v>0.97299999999999998</v>
      </c>
      <c r="BN56" s="17">
        <v>0.624</v>
      </c>
      <c r="BO56" s="17">
        <v>2.14</v>
      </c>
      <c r="BP56" s="17">
        <v>44.393999999999998</v>
      </c>
      <c r="BQ56" s="17">
        <v>14.34</v>
      </c>
      <c r="BR56" s="17">
        <v>32.106999999999999</v>
      </c>
      <c r="BS56" s="17">
        <v>-70.275000000000006</v>
      </c>
      <c r="BT56" s="17">
        <v>8.56</v>
      </c>
      <c r="BU56" s="17">
        <v>0.39100000000000001</v>
      </c>
      <c r="BV56" s="17">
        <v>0.80300000000000005</v>
      </c>
      <c r="BW56" s="17">
        <v>1.3640000000000001</v>
      </c>
      <c r="BX56" s="17">
        <v>171.59</v>
      </c>
      <c r="BY56" s="17">
        <v>21.783999999999999</v>
      </c>
      <c r="BZ56" s="17">
        <v>9.8819999999999997</v>
      </c>
      <c r="CA56" s="17">
        <v>21.972000000000001</v>
      </c>
      <c r="CB56" s="17">
        <v>-8.4600000000000009</v>
      </c>
      <c r="CC56" s="17">
        <v>-72.644999999999996</v>
      </c>
      <c r="CD56" s="17">
        <v>-6.415</v>
      </c>
      <c r="CE56" s="17">
        <v>0</v>
      </c>
    </row>
    <row r="57" spans="45:83" x14ac:dyDescent="0.25">
      <c r="AS57" s="46"/>
      <c r="AT57" s="43" t="s">
        <v>281</v>
      </c>
      <c r="AU57" s="14" t="s">
        <v>180</v>
      </c>
      <c r="AV57" s="16">
        <v>8.4169999999999998</v>
      </c>
      <c r="AW57" s="16">
        <v>0.61</v>
      </c>
      <c r="AX57" s="16">
        <v>0.82499999999999996</v>
      </c>
      <c r="AY57" s="16">
        <v>0.25900000000000001</v>
      </c>
      <c r="AZ57" s="16">
        <v>18.282</v>
      </c>
      <c r="BA57" s="16">
        <v>0.372</v>
      </c>
      <c r="BB57" s="16">
        <v>1.1439999999999999</v>
      </c>
      <c r="BC57" s="16">
        <v>0.873</v>
      </c>
      <c r="BD57" s="16">
        <v>0.153</v>
      </c>
      <c r="BE57" s="16">
        <v>4.0860000000000003</v>
      </c>
      <c r="BF57" s="16">
        <v>0.73899999999999999</v>
      </c>
      <c r="BG57" s="16">
        <v>3.1739999999999999</v>
      </c>
      <c r="BH57" s="16">
        <v>0.49399999999999999</v>
      </c>
      <c r="BI57" s="16">
        <v>2.5670000000000002</v>
      </c>
      <c r="BJ57" s="16">
        <v>0.77500000000000002</v>
      </c>
      <c r="BK57" s="16">
        <v>0.35699999999999998</v>
      </c>
      <c r="BL57" s="16">
        <v>0.65300000000000002</v>
      </c>
      <c r="BM57" s="16">
        <v>0.16700000000000001</v>
      </c>
      <c r="BN57" s="16">
        <v>2.4E-2</v>
      </c>
      <c r="BO57" s="16">
        <v>1.8779999999999999</v>
      </c>
      <c r="BP57" s="16">
        <v>18.405000000000001</v>
      </c>
      <c r="BQ57" s="16">
        <v>14.686</v>
      </c>
      <c r="BR57" s="16">
        <v>65.668000000000006</v>
      </c>
      <c r="BS57" s="16">
        <v>28.062000000000001</v>
      </c>
      <c r="BT57" s="16">
        <v>31.609000000000002</v>
      </c>
      <c r="BU57" s="16">
        <v>6.3869999999999996</v>
      </c>
      <c r="BV57" s="16">
        <v>11.603</v>
      </c>
      <c r="BW57" s="16">
        <v>5.7409999999999997</v>
      </c>
      <c r="BX57" s="16">
        <v>82.67</v>
      </c>
      <c r="BY57" s="16">
        <v>104.639</v>
      </c>
      <c r="BZ57" s="16">
        <v>39.677</v>
      </c>
      <c r="CA57" s="16">
        <v>12.436999999999999</v>
      </c>
      <c r="CB57" s="16">
        <v>18.239999999999998</v>
      </c>
      <c r="CC57" s="16">
        <v>9.9819999999999993</v>
      </c>
      <c r="CD57" s="16">
        <v>15.978</v>
      </c>
      <c r="CE57" s="16">
        <v>0</v>
      </c>
    </row>
    <row r="58" spans="45:83" x14ac:dyDescent="0.25">
      <c r="AS58" s="46"/>
      <c r="AT58" s="49" t="s">
        <v>282</v>
      </c>
      <c r="AU58" s="14" t="s">
        <v>180</v>
      </c>
      <c r="AV58" s="17">
        <v>3.4409999999999998</v>
      </c>
      <c r="AW58" s="17">
        <v>46.343000000000004</v>
      </c>
      <c r="AX58" s="17">
        <v>1.841</v>
      </c>
      <c r="AY58" s="17">
        <v>4.62</v>
      </c>
      <c r="AZ58" s="17">
        <v>17.286000000000001</v>
      </c>
      <c r="BA58" s="17">
        <v>3.0209999999999999</v>
      </c>
      <c r="BB58" s="17">
        <v>1.415</v>
      </c>
      <c r="BC58" s="17">
        <v>2.7090000000000001</v>
      </c>
      <c r="BD58" s="17">
        <v>2.012</v>
      </c>
      <c r="BE58" s="17">
        <v>13.61</v>
      </c>
      <c r="BF58" s="17">
        <v>2.5230000000000001</v>
      </c>
      <c r="BG58" s="17">
        <v>8.5820000000000007</v>
      </c>
      <c r="BH58" s="17">
        <v>0.41399999999999998</v>
      </c>
      <c r="BI58" s="17">
        <v>4.3719999999999999</v>
      </c>
      <c r="BJ58" s="17">
        <v>0.65700000000000003</v>
      </c>
      <c r="BK58" s="17">
        <v>1.5549999999999999</v>
      </c>
      <c r="BL58" s="17">
        <v>1.746</v>
      </c>
      <c r="BM58" s="17">
        <v>0.13400000000000001</v>
      </c>
      <c r="BN58" s="17">
        <v>2.4809999999999999</v>
      </c>
      <c r="BO58" s="17">
        <v>2.6230000000000002</v>
      </c>
      <c r="BP58" s="17">
        <v>6.5289999999999999</v>
      </c>
      <c r="BQ58" s="17">
        <v>25.577999999999999</v>
      </c>
      <c r="BR58" s="17">
        <v>71.447999999999993</v>
      </c>
      <c r="BS58" s="17">
        <v>34.643999999999998</v>
      </c>
      <c r="BT58" s="17">
        <v>33.235999999999997</v>
      </c>
      <c r="BU58" s="17">
        <v>11.585000000000001</v>
      </c>
      <c r="BV58" s="17">
        <v>7.0339999999999998</v>
      </c>
      <c r="BW58" s="17">
        <v>2.173</v>
      </c>
      <c r="BX58" s="17">
        <v>74.457999999999998</v>
      </c>
      <c r="BY58" s="17">
        <v>15.836</v>
      </c>
      <c r="BZ58" s="17">
        <v>27.006</v>
      </c>
      <c r="CA58" s="17">
        <v>0.26900000000000002</v>
      </c>
      <c r="CB58" s="17">
        <v>0.80900000000000005</v>
      </c>
      <c r="CC58" s="17">
        <v>0.65700000000000003</v>
      </c>
      <c r="CD58" s="17">
        <v>82.073999999999998</v>
      </c>
      <c r="CE58" s="17">
        <v>0</v>
      </c>
    </row>
    <row r="59" spans="45:83" x14ac:dyDescent="0.25">
      <c r="AS59" s="46"/>
      <c r="AT59" s="49" t="s">
        <v>283</v>
      </c>
      <c r="AU59" s="14" t="s">
        <v>180</v>
      </c>
      <c r="AV59" s="16">
        <v>-25.751999999999999</v>
      </c>
      <c r="AW59" s="16">
        <v>0.498</v>
      </c>
      <c r="AX59" s="16">
        <v>1.6E-2</v>
      </c>
      <c r="AY59" s="16">
        <v>0.29399999999999998</v>
      </c>
      <c r="AZ59" s="16">
        <v>6.7000000000000004E-2</v>
      </c>
      <c r="BA59" s="16">
        <v>0.01</v>
      </c>
      <c r="BB59" s="16">
        <v>1.4E-2</v>
      </c>
      <c r="BC59" s="16">
        <v>0.03</v>
      </c>
      <c r="BD59" s="16">
        <v>-4.5999999999999999E-2</v>
      </c>
      <c r="BE59" s="16">
        <v>9.4E-2</v>
      </c>
      <c r="BF59" s="16">
        <v>8.9999999999999993E-3</v>
      </c>
      <c r="BG59" s="16">
        <v>7.6999999999999999E-2</v>
      </c>
      <c r="BH59" s="16">
        <v>2E-3</v>
      </c>
      <c r="BI59" s="16">
        <v>4.3999999999999997E-2</v>
      </c>
      <c r="BJ59" s="16">
        <v>-4.0000000000000001E-3</v>
      </c>
      <c r="BK59" s="16">
        <v>5.0000000000000001E-3</v>
      </c>
      <c r="BL59" s="16">
        <v>1.4999999999999999E-2</v>
      </c>
      <c r="BM59" s="16">
        <v>-0.16700000000000001</v>
      </c>
      <c r="BN59" s="16">
        <v>0.21299999999999999</v>
      </c>
      <c r="BO59" s="16">
        <v>0.501</v>
      </c>
      <c r="BP59" s="16">
        <v>0.16</v>
      </c>
      <c r="BQ59" s="16">
        <v>2.4630000000000001</v>
      </c>
      <c r="BR59" s="16">
        <v>8.4920000000000009</v>
      </c>
      <c r="BS59" s="16">
        <v>-154.55000000000001</v>
      </c>
      <c r="BT59" s="16">
        <v>3.383</v>
      </c>
      <c r="BU59" s="16">
        <v>0.21</v>
      </c>
      <c r="BV59" s="16">
        <v>8.0679999999999996</v>
      </c>
      <c r="BW59" s="16">
        <v>1.0629999999999999</v>
      </c>
      <c r="BX59" s="16">
        <v>2.0419999999999998</v>
      </c>
      <c r="BY59" s="16">
        <v>1.0609999999999999</v>
      </c>
      <c r="BZ59" s="16">
        <v>6.125</v>
      </c>
      <c r="CA59" s="16">
        <v>4.04</v>
      </c>
      <c r="CB59" s="16">
        <v>2.758</v>
      </c>
      <c r="CC59" s="16">
        <v>1.419</v>
      </c>
      <c r="CD59" s="16">
        <v>4.3479999999999999</v>
      </c>
      <c r="CE59" s="16">
        <v>0</v>
      </c>
    </row>
    <row r="60" spans="45:83" x14ac:dyDescent="0.25">
      <c r="AS60" s="57"/>
      <c r="AT60" s="49" t="s">
        <v>284</v>
      </c>
      <c r="AU60" s="14" t="s">
        <v>180</v>
      </c>
      <c r="AV60" s="17">
        <v>-1495.3019999999999</v>
      </c>
      <c r="AW60" s="17">
        <v>12.545999999999999</v>
      </c>
      <c r="AX60" s="17">
        <v>1.748</v>
      </c>
      <c r="AY60" s="17">
        <v>6.0010000000000003</v>
      </c>
      <c r="AZ60" s="17">
        <v>55.908000000000001</v>
      </c>
      <c r="BA60" s="17">
        <v>15.625999999999999</v>
      </c>
      <c r="BB60" s="17">
        <v>13.49</v>
      </c>
      <c r="BC60" s="17">
        <v>7.7510000000000003</v>
      </c>
      <c r="BD60" s="17">
        <v>5.3129999999999997</v>
      </c>
      <c r="BE60" s="17">
        <v>24.018999999999998</v>
      </c>
      <c r="BF60" s="17">
        <v>15.462999999999999</v>
      </c>
      <c r="BG60" s="17">
        <v>23.597999999999999</v>
      </c>
      <c r="BH60" s="17">
        <v>19.170000000000002</v>
      </c>
      <c r="BI60" s="17">
        <v>12.878</v>
      </c>
      <c r="BJ60" s="17">
        <v>4.2919999999999998</v>
      </c>
      <c r="BK60" s="17">
        <v>10.702</v>
      </c>
      <c r="BL60" s="17">
        <v>15.670999999999999</v>
      </c>
      <c r="BM60" s="17">
        <v>35.003999999999998</v>
      </c>
      <c r="BN60" s="17">
        <v>4.4989999999999997</v>
      </c>
      <c r="BO60" s="17">
        <v>11.352</v>
      </c>
      <c r="BP60" s="17">
        <v>201.464</v>
      </c>
      <c r="BQ60" s="17">
        <v>92.244</v>
      </c>
      <c r="BR60" s="17">
        <v>186.74100000000001</v>
      </c>
      <c r="BS60" s="17">
        <v>94.715999999999994</v>
      </c>
      <c r="BT60" s="17">
        <v>48.537999999999997</v>
      </c>
      <c r="BU60" s="17">
        <v>24.393999999999998</v>
      </c>
      <c r="BV60" s="17">
        <v>88.317999999999998</v>
      </c>
      <c r="BW60" s="17">
        <v>7.452</v>
      </c>
      <c r="BX60" s="17">
        <v>52.808999999999997</v>
      </c>
      <c r="BY60" s="17">
        <v>111.878</v>
      </c>
      <c r="BZ60" s="17">
        <v>58.497999999999998</v>
      </c>
      <c r="CA60" s="17">
        <v>5.5E-2</v>
      </c>
      <c r="CB60" s="17">
        <v>1.042</v>
      </c>
      <c r="CC60" s="17">
        <v>3.4529999999999998</v>
      </c>
      <c r="CD60" s="17">
        <v>35.412999999999997</v>
      </c>
      <c r="CE60" s="17">
        <v>0</v>
      </c>
    </row>
    <row r="61" spans="45:83" x14ac:dyDescent="0.25">
      <c r="AS61" s="51" t="s">
        <v>183</v>
      </c>
      <c r="AT61" s="49" t="s">
        <v>258</v>
      </c>
      <c r="AU61" s="14" t="s">
        <v>180</v>
      </c>
      <c r="AV61" s="16">
        <v>5299.4809999999998</v>
      </c>
      <c r="AW61" s="16">
        <v>566.47799999999995</v>
      </c>
      <c r="AX61" s="16">
        <v>224.67699999999999</v>
      </c>
      <c r="AY61" s="16">
        <v>11.648</v>
      </c>
      <c r="AZ61" s="16">
        <v>2938.893</v>
      </c>
      <c r="BA61" s="16">
        <v>363.99400000000003</v>
      </c>
      <c r="BB61" s="16">
        <v>936.74599999999998</v>
      </c>
      <c r="BC61" s="16">
        <v>1257.7190000000001</v>
      </c>
      <c r="BD61" s="16">
        <v>254.90700000000001</v>
      </c>
      <c r="BE61" s="16">
        <v>2759.7289999999998</v>
      </c>
      <c r="BF61" s="16">
        <v>1008.405</v>
      </c>
      <c r="BG61" s="16">
        <v>957.17</v>
      </c>
      <c r="BH61" s="16">
        <v>1649.742</v>
      </c>
      <c r="BI61" s="16">
        <v>2203.33</v>
      </c>
      <c r="BJ61" s="16">
        <v>1683.529</v>
      </c>
      <c r="BK61" s="16">
        <v>2393.0390000000002</v>
      </c>
      <c r="BL61" s="16">
        <v>3261.2510000000002</v>
      </c>
      <c r="BM61" s="16">
        <v>2250.3620000000001</v>
      </c>
      <c r="BN61" s="16">
        <v>370.02800000000002</v>
      </c>
      <c r="BO61" s="16">
        <v>1865.421</v>
      </c>
      <c r="BP61" s="16">
        <v>5622.482</v>
      </c>
      <c r="BQ61" s="16">
        <v>8404.26</v>
      </c>
      <c r="BR61" s="16">
        <v>16431.607</v>
      </c>
      <c r="BS61" s="16">
        <v>8565.4089999999997</v>
      </c>
      <c r="BT61" s="16">
        <v>9403.0229999999992</v>
      </c>
      <c r="BU61" s="16">
        <v>1026.3209999999999</v>
      </c>
      <c r="BV61" s="16">
        <v>1649.7170000000001</v>
      </c>
      <c r="BW61" s="16">
        <v>2176.9989999999998</v>
      </c>
      <c r="BX61" s="16">
        <v>3813.2240000000002</v>
      </c>
      <c r="BY61" s="16">
        <v>30411.003000000001</v>
      </c>
      <c r="BZ61" s="16">
        <v>13366.43</v>
      </c>
      <c r="CA61" s="16">
        <v>2845.8710000000001</v>
      </c>
      <c r="CB61" s="16">
        <v>2917.1019999999999</v>
      </c>
      <c r="CC61" s="16">
        <v>6483.0460000000003</v>
      </c>
      <c r="CD61" s="16">
        <v>3993.62</v>
      </c>
      <c r="CE61" s="16">
        <v>0</v>
      </c>
    </row>
    <row r="62" spans="45:83" ht="21" customHeight="1" x14ac:dyDescent="0.25">
      <c r="AS62" s="46"/>
      <c r="AT62" s="49" t="s">
        <v>259</v>
      </c>
      <c r="AU62" s="14" t="s">
        <v>180</v>
      </c>
      <c r="AV62" s="17">
        <v>3121.3220000000001</v>
      </c>
      <c r="AW62" s="17">
        <v>28.140999999999998</v>
      </c>
      <c r="AX62" s="17">
        <v>76.953999999999994</v>
      </c>
      <c r="AY62" s="17">
        <v>0.60799999999999998</v>
      </c>
      <c r="AZ62" s="17">
        <v>3708.7040000000002</v>
      </c>
      <c r="BA62" s="17">
        <v>601.38699999999994</v>
      </c>
      <c r="BB62" s="17">
        <v>273.21600000000001</v>
      </c>
      <c r="BC62" s="17">
        <v>834.07500000000005</v>
      </c>
      <c r="BD62" s="17">
        <v>822.15800000000002</v>
      </c>
      <c r="BE62" s="17">
        <v>9643.0040000000008</v>
      </c>
      <c r="BF62" s="17">
        <v>761.35599999999999</v>
      </c>
      <c r="BG62" s="17">
        <v>665.42499999999995</v>
      </c>
      <c r="BH62" s="17">
        <v>541.72799999999995</v>
      </c>
      <c r="BI62" s="17">
        <v>1231.663</v>
      </c>
      <c r="BJ62" s="17">
        <v>693.36199999999997</v>
      </c>
      <c r="BK62" s="17">
        <v>543.18399999999997</v>
      </c>
      <c r="BL62" s="17">
        <v>1660.1669999999999</v>
      </c>
      <c r="BM62" s="17">
        <v>415.858</v>
      </c>
      <c r="BN62" s="17">
        <v>559.97199999999998</v>
      </c>
      <c r="BO62" s="17">
        <v>912.54499999999996</v>
      </c>
      <c r="BP62" s="17">
        <v>4969.7470000000003</v>
      </c>
      <c r="BQ62" s="17">
        <v>10461.321</v>
      </c>
      <c r="BR62" s="17">
        <v>21764.584999999999</v>
      </c>
      <c r="BS62" s="17">
        <v>8450.07</v>
      </c>
      <c r="BT62" s="17">
        <v>3322.942</v>
      </c>
      <c r="BU62" s="17">
        <v>1619.771</v>
      </c>
      <c r="BV62" s="17">
        <v>3452.9430000000002</v>
      </c>
      <c r="BW62" s="17">
        <v>2874.297</v>
      </c>
      <c r="BX62" s="17">
        <v>10698.843999999999</v>
      </c>
      <c r="BY62" s="17">
        <v>29958.432000000001</v>
      </c>
      <c r="BZ62" s="17">
        <v>33166.065999999999</v>
      </c>
      <c r="CA62" s="17">
        <v>3308.3220000000001</v>
      </c>
      <c r="CB62" s="17">
        <v>3426.7759999999998</v>
      </c>
      <c r="CC62" s="17">
        <v>8725.9940000000006</v>
      </c>
      <c r="CD62" s="17">
        <v>3487.62</v>
      </c>
      <c r="CE62" s="17">
        <v>0</v>
      </c>
    </row>
    <row r="63" spans="45:83" x14ac:dyDescent="0.25">
      <c r="AS63" s="46"/>
      <c r="AT63" s="49" t="s">
        <v>260</v>
      </c>
      <c r="AU63" s="14" t="s">
        <v>180</v>
      </c>
      <c r="AV63" s="16">
        <v>3663.92</v>
      </c>
      <c r="AW63" s="16">
        <v>583.67600000000004</v>
      </c>
      <c r="AX63" s="16">
        <v>148.458</v>
      </c>
      <c r="AY63" s="16">
        <v>31.280999999999999</v>
      </c>
      <c r="AZ63" s="16">
        <v>1989.184</v>
      </c>
      <c r="BA63" s="16">
        <v>456.60700000000003</v>
      </c>
      <c r="BB63" s="16">
        <v>595.02800000000002</v>
      </c>
      <c r="BC63" s="16">
        <v>721.33</v>
      </c>
      <c r="BD63" s="16">
        <v>144.81299999999999</v>
      </c>
      <c r="BE63" s="16">
        <v>1564.934</v>
      </c>
      <c r="BF63" s="16">
        <v>2109.1970000000001</v>
      </c>
      <c r="BG63" s="16">
        <v>1049.085</v>
      </c>
      <c r="BH63" s="16">
        <v>778.649</v>
      </c>
      <c r="BI63" s="16">
        <v>2460.2049999999999</v>
      </c>
      <c r="BJ63" s="16">
        <v>1742.912</v>
      </c>
      <c r="BK63" s="16">
        <v>1773.4970000000001</v>
      </c>
      <c r="BL63" s="16">
        <v>1873.4880000000001</v>
      </c>
      <c r="BM63" s="16">
        <v>5146.9470000000001</v>
      </c>
      <c r="BN63" s="16">
        <v>539.81500000000005</v>
      </c>
      <c r="BO63" s="16">
        <v>1459.364</v>
      </c>
      <c r="BP63" s="16">
        <v>5568.4470000000001</v>
      </c>
      <c r="BQ63" s="16">
        <v>5751.8760000000002</v>
      </c>
      <c r="BR63" s="16">
        <v>9494.2690000000002</v>
      </c>
      <c r="BS63" s="16">
        <v>4993.8249999999998</v>
      </c>
      <c r="BT63" s="16">
        <v>1790.748</v>
      </c>
      <c r="BU63" s="16">
        <v>1247.1890000000001</v>
      </c>
      <c r="BV63" s="16">
        <v>1704.4169999999999</v>
      </c>
      <c r="BW63" s="16">
        <v>2191.473</v>
      </c>
      <c r="BX63" s="16">
        <v>4490.2129999999997</v>
      </c>
      <c r="BY63" s="16">
        <v>13220.446</v>
      </c>
      <c r="BZ63" s="16">
        <v>5775.19</v>
      </c>
      <c r="CA63" s="16">
        <v>3890.08</v>
      </c>
      <c r="CB63" s="16">
        <v>2087.5059999999999</v>
      </c>
      <c r="CC63" s="16">
        <v>1948.19</v>
      </c>
      <c r="CD63" s="16">
        <v>2126.625</v>
      </c>
      <c r="CE63" s="16">
        <v>0</v>
      </c>
    </row>
    <row r="64" spans="45:83" x14ac:dyDescent="0.25">
      <c r="AS64" s="46"/>
      <c r="AT64" s="49" t="s">
        <v>261</v>
      </c>
      <c r="AU64" s="14" t="s">
        <v>180</v>
      </c>
      <c r="AV64" s="17">
        <v>2946.97</v>
      </c>
      <c r="AW64" s="17">
        <v>3579.8409999999999</v>
      </c>
      <c r="AX64" s="17">
        <v>41.585999999999999</v>
      </c>
      <c r="AY64" s="17">
        <v>65.911000000000001</v>
      </c>
      <c r="AZ64" s="17">
        <v>942.00800000000004</v>
      </c>
      <c r="BA64" s="17">
        <v>120.306</v>
      </c>
      <c r="BB64" s="17">
        <v>210.327</v>
      </c>
      <c r="BC64" s="17">
        <v>237.06899999999999</v>
      </c>
      <c r="BD64" s="17">
        <v>-108.709</v>
      </c>
      <c r="BE64" s="17">
        <v>8234.3760000000002</v>
      </c>
      <c r="BF64" s="17">
        <v>410.822</v>
      </c>
      <c r="BG64" s="17">
        <v>427.44900000000001</v>
      </c>
      <c r="BH64" s="17">
        <v>81.460999999999999</v>
      </c>
      <c r="BI64" s="17">
        <v>691.33799999999997</v>
      </c>
      <c r="BJ64" s="17">
        <v>1209.153</v>
      </c>
      <c r="BK64" s="17">
        <v>437.90100000000001</v>
      </c>
      <c r="BL64" s="17">
        <v>2529.21</v>
      </c>
      <c r="BM64" s="17">
        <v>132.91900000000001</v>
      </c>
      <c r="BN64" s="17">
        <v>29.696000000000002</v>
      </c>
      <c r="BO64" s="17">
        <v>2071.4639999999999</v>
      </c>
      <c r="BP64" s="17">
        <v>4062.2579999999998</v>
      </c>
      <c r="BQ64" s="17">
        <v>3024.2779999999998</v>
      </c>
      <c r="BR64" s="17">
        <v>12219.15</v>
      </c>
      <c r="BS64" s="17">
        <v>6789.25</v>
      </c>
      <c r="BT64" s="17">
        <v>1202.1659999999999</v>
      </c>
      <c r="BU64" s="17">
        <v>1756.9280000000001</v>
      </c>
      <c r="BV64" s="17">
        <v>1506.836</v>
      </c>
      <c r="BW64" s="17">
        <v>1424.2429999999999</v>
      </c>
      <c r="BX64" s="17">
        <v>7026.7550000000001</v>
      </c>
      <c r="BY64" s="17">
        <v>21416.964</v>
      </c>
      <c r="BZ64" s="17">
        <v>5674.2809999999999</v>
      </c>
      <c r="CA64" s="17">
        <v>3045.04</v>
      </c>
      <c r="CB64" s="17">
        <v>2872.694</v>
      </c>
      <c r="CC64" s="17">
        <v>1993.3530000000001</v>
      </c>
      <c r="CD64" s="17">
        <v>2901.3989999999999</v>
      </c>
      <c r="CE64" s="17">
        <v>0</v>
      </c>
    </row>
    <row r="65" spans="45:83" x14ac:dyDescent="0.25">
      <c r="AS65" s="46"/>
      <c r="AT65" s="49" t="s">
        <v>262</v>
      </c>
      <c r="AU65" s="14" t="s">
        <v>180</v>
      </c>
      <c r="AV65" s="16">
        <v>599.80799999999999</v>
      </c>
      <c r="AW65" s="16">
        <v>69.409000000000006</v>
      </c>
      <c r="AX65" s="16">
        <v>72.453000000000003</v>
      </c>
      <c r="AY65" s="16">
        <v>0.98199999999999998</v>
      </c>
      <c r="AZ65" s="16">
        <v>180.37700000000001</v>
      </c>
      <c r="BA65" s="16">
        <v>48.540999999999997</v>
      </c>
      <c r="BB65" s="16">
        <v>229.458</v>
      </c>
      <c r="BC65" s="16">
        <v>61.780999999999999</v>
      </c>
      <c r="BD65" s="16">
        <v>68.575999999999993</v>
      </c>
      <c r="BE65" s="16">
        <v>42.246000000000002</v>
      </c>
      <c r="BF65" s="16">
        <v>41.45</v>
      </c>
      <c r="BG65" s="16">
        <v>46.186999999999998</v>
      </c>
      <c r="BH65" s="16">
        <v>5.2809999999999997</v>
      </c>
      <c r="BI65" s="16">
        <v>101.82899999999999</v>
      </c>
      <c r="BJ65" s="16">
        <v>67.972999999999999</v>
      </c>
      <c r="BK65" s="16">
        <v>64.567999999999998</v>
      </c>
      <c r="BL65" s="16">
        <v>46.828000000000003</v>
      </c>
      <c r="BM65" s="16">
        <v>57.847999999999999</v>
      </c>
      <c r="BN65" s="16">
        <v>7.9119999999999999</v>
      </c>
      <c r="BO65" s="16">
        <v>103.34</v>
      </c>
      <c r="BP65" s="16">
        <v>535.48</v>
      </c>
      <c r="BQ65" s="16">
        <v>420.02800000000002</v>
      </c>
      <c r="BR65" s="16">
        <v>1025.6769999999999</v>
      </c>
      <c r="BS65" s="16">
        <v>848.41200000000003</v>
      </c>
      <c r="BT65" s="16">
        <v>102.45</v>
      </c>
      <c r="BU65" s="16">
        <v>51.246000000000002</v>
      </c>
      <c r="BV65" s="16">
        <v>228.04599999999999</v>
      </c>
      <c r="BW65" s="16">
        <v>259.01900000000001</v>
      </c>
      <c r="BX65" s="16">
        <v>439.73700000000002</v>
      </c>
      <c r="BY65" s="16">
        <v>1778.0419999999999</v>
      </c>
      <c r="BZ65" s="16">
        <v>732.19500000000005</v>
      </c>
      <c r="CA65" s="16">
        <v>319.78699999999998</v>
      </c>
      <c r="CB65" s="16">
        <v>121.57899999999999</v>
      </c>
      <c r="CC65" s="16">
        <v>103.426</v>
      </c>
      <c r="CD65" s="16">
        <v>155.631</v>
      </c>
      <c r="CE65" s="16">
        <v>0</v>
      </c>
    </row>
    <row r="66" spans="45:83" x14ac:dyDescent="0.25">
      <c r="AS66" s="46"/>
      <c r="AT66" s="49" t="s">
        <v>263</v>
      </c>
      <c r="AU66" s="14" t="s">
        <v>180</v>
      </c>
      <c r="AV66" s="17">
        <v>5640.7380000000003</v>
      </c>
      <c r="AW66" s="17">
        <v>15.545</v>
      </c>
      <c r="AX66" s="17">
        <v>386.52800000000002</v>
      </c>
      <c r="AY66" s="17">
        <v>18.477</v>
      </c>
      <c r="AZ66" s="17">
        <v>1088.634</v>
      </c>
      <c r="BA66" s="17">
        <v>141.89599999999999</v>
      </c>
      <c r="BB66" s="17">
        <v>405.90199999999999</v>
      </c>
      <c r="BC66" s="17">
        <v>1974.508</v>
      </c>
      <c r="BD66" s="17">
        <v>347.80599999999998</v>
      </c>
      <c r="BE66" s="17">
        <v>2490.9479999999999</v>
      </c>
      <c r="BF66" s="17">
        <v>438.73099999999999</v>
      </c>
      <c r="BG66" s="17">
        <v>394.47199999999998</v>
      </c>
      <c r="BH66" s="17">
        <v>692.15599999999995</v>
      </c>
      <c r="BI66" s="17">
        <v>776.40300000000002</v>
      </c>
      <c r="BJ66" s="17">
        <v>2533.1930000000002</v>
      </c>
      <c r="BK66" s="17">
        <v>1033.941</v>
      </c>
      <c r="BL66" s="17">
        <v>2089.922</v>
      </c>
      <c r="BM66" s="17">
        <v>188.709</v>
      </c>
      <c r="BN66" s="17">
        <v>118.774</v>
      </c>
      <c r="BO66" s="17">
        <v>598.09500000000003</v>
      </c>
      <c r="BP66" s="17">
        <v>4731.2259999999997</v>
      </c>
      <c r="BQ66" s="17">
        <v>3747.1109999999999</v>
      </c>
      <c r="BR66" s="17">
        <v>6684.3869999999997</v>
      </c>
      <c r="BS66" s="17">
        <v>3483.2539999999999</v>
      </c>
      <c r="BT66" s="17">
        <v>769.42499999999995</v>
      </c>
      <c r="BU66" s="17">
        <v>956.76599999999996</v>
      </c>
      <c r="BV66" s="17">
        <v>1572.931</v>
      </c>
      <c r="BW66" s="17">
        <v>2528.049</v>
      </c>
      <c r="BX66" s="17">
        <v>2466.2359999999999</v>
      </c>
      <c r="BY66" s="17">
        <v>24272.111000000001</v>
      </c>
      <c r="BZ66" s="17">
        <v>4646.1220000000003</v>
      </c>
      <c r="CA66" s="17">
        <v>3674.4180000000001</v>
      </c>
      <c r="CB66" s="17">
        <v>2416.9839999999999</v>
      </c>
      <c r="CC66" s="17">
        <v>2198.9259999999999</v>
      </c>
      <c r="CD66" s="17">
        <v>1914.079</v>
      </c>
      <c r="CE66" s="17">
        <v>0</v>
      </c>
    </row>
    <row r="67" spans="45:83" x14ac:dyDescent="0.25">
      <c r="AS67" s="46"/>
      <c r="AT67" s="49" t="s">
        <v>264</v>
      </c>
      <c r="AU67" s="14" t="s">
        <v>180</v>
      </c>
      <c r="AV67" s="16">
        <v>34271.330999999998</v>
      </c>
      <c r="AW67" s="16">
        <v>180.60599999999999</v>
      </c>
      <c r="AX67" s="16">
        <v>762.86900000000003</v>
      </c>
      <c r="AY67" s="16">
        <v>34.802999999999997</v>
      </c>
      <c r="AZ67" s="16">
        <v>20582.282999999999</v>
      </c>
      <c r="BA67" s="16">
        <v>1428.7629999999999</v>
      </c>
      <c r="BB67" s="16">
        <v>243.666</v>
      </c>
      <c r="BC67" s="16">
        <v>2098.8229999999999</v>
      </c>
      <c r="BD67" s="16">
        <v>1281.0830000000001</v>
      </c>
      <c r="BE67" s="16">
        <v>17498.089</v>
      </c>
      <c r="BF67" s="16">
        <v>2485.5239999999999</v>
      </c>
      <c r="BG67" s="16">
        <v>2596.2089999999998</v>
      </c>
      <c r="BH67" s="16">
        <v>600.05600000000004</v>
      </c>
      <c r="BI67" s="16">
        <v>5027.8829999999998</v>
      </c>
      <c r="BJ67" s="16">
        <v>4621.5529999999999</v>
      </c>
      <c r="BK67" s="16">
        <v>1252.3789999999999</v>
      </c>
      <c r="BL67" s="16">
        <v>3533.87</v>
      </c>
      <c r="BM67" s="16">
        <v>2552.4180000000001</v>
      </c>
      <c r="BN67" s="16">
        <v>8481.268</v>
      </c>
      <c r="BO67" s="16">
        <v>7183.0569999999998</v>
      </c>
      <c r="BP67" s="16">
        <v>28787.434000000001</v>
      </c>
      <c r="BQ67" s="16">
        <v>39508.576000000001</v>
      </c>
      <c r="BR67" s="16">
        <v>66613.616999999998</v>
      </c>
      <c r="BS67" s="16">
        <v>29716.829000000002</v>
      </c>
      <c r="BT67" s="16">
        <v>21080.719000000001</v>
      </c>
      <c r="BU67" s="16">
        <v>11317.486000000001</v>
      </c>
      <c r="BV67" s="16">
        <v>16693.903999999999</v>
      </c>
      <c r="BW67" s="16">
        <v>14857.824000000001</v>
      </c>
      <c r="BX67" s="16">
        <v>35378.417999999998</v>
      </c>
      <c r="BY67" s="16">
        <v>240945.092</v>
      </c>
      <c r="BZ67" s="16">
        <v>82657.180999999997</v>
      </c>
      <c r="CA67" s="16">
        <v>40744.152000000002</v>
      </c>
      <c r="CB67" s="16">
        <v>14813.873</v>
      </c>
      <c r="CC67" s="16">
        <v>52896.487999999998</v>
      </c>
      <c r="CD67" s="16">
        <v>15952.241</v>
      </c>
      <c r="CE67" s="16">
        <v>0</v>
      </c>
    </row>
    <row r="68" spans="45:83" x14ac:dyDescent="0.25">
      <c r="AS68" s="46"/>
      <c r="AT68" s="49" t="s">
        <v>265</v>
      </c>
      <c r="AU68" s="14" t="s">
        <v>180</v>
      </c>
      <c r="AV68" s="17">
        <v>17139.145</v>
      </c>
      <c r="AW68" s="17">
        <v>1523.654</v>
      </c>
      <c r="AX68" s="17">
        <v>1127.838</v>
      </c>
      <c r="AY68" s="17">
        <v>75.968000000000004</v>
      </c>
      <c r="AZ68" s="17">
        <v>13053.728999999999</v>
      </c>
      <c r="BA68" s="17">
        <v>2469.2820000000002</v>
      </c>
      <c r="BB68" s="17">
        <v>2130.9119999999998</v>
      </c>
      <c r="BC68" s="17">
        <v>7754.8590000000004</v>
      </c>
      <c r="BD68" s="17">
        <v>4031.0439999999999</v>
      </c>
      <c r="BE68" s="17">
        <v>39538.533000000003</v>
      </c>
      <c r="BF68" s="17">
        <v>10599.087</v>
      </c>
      <c r="BG68" s="17">
        <v>7215.1859999999997</v>
      </c>
      <c r="BH68" s="17">
        <v>7689.241</v>
      </c>
      <c r="BI68" s="17">
        <v>17584.521000000001</v>
      </c>
      <c r="BJ68" s="17">
        <v>18066.417000000001</v>
      </c>
      <c r="BK68" s="17">
        <v>16532.161</v>
      </c>
      <c r="BL68" s="17">
        <v>33796.012999999999</v>
      </c>
      <c r="BM68" s="17">
        <v>65974.044999999998</v>
      </c>
      <c r="BN68" s="17">
        <v>6100.52</v>
      </c>
      <c r="BO68" s="17">
        <v>11442.227999999999</v>
      </c>
      <c r="BP68" s="17">
        <v>52242.059000000001</v>
      </c>
      <c r="BQ68" s="17">
        <v>51915.631999999998</v>
      </c>
      <c r="BR68" s="17">
        <v>100714.086</v>
      </c>
      <c r="BS68" s="17">
        <v>62706.205000000002</v>
      </c>
      <c r="BT68" s="17">
        <v>14482.856</v>
      </c>
      <c r="BU68" s="17">
        <v>16237.361000000001</v>
      </c>
      <c r="BV68" s="17">
        <v>20629.863000000001</v>
      </c>
      <c r="BW68" s="17">
        <v>30663.643</v>
      </c>
      <c r="BX68" s="17">
        <v>43512.341999999997</v>
      </c>
      <c r="BY68" s="17">
        <v>311413.212</v>
      </c>
      <c r="BZ68" s="17">
        <v>153398.08100000001</v>
      </c>
      <c r="CA68" s="17">
        <v>35005.269999999997</v>
      </c>
      <c r="CB68" s="17">
        <v>25426.42</v>
      </c>
      <c r="CC68" s="17">
        <v>62204.345999999998</v>
      </c>
      <c r="CD68" s="17">
        <v>56618.012000000002</v>
      </c>
      <c r="CE68" s="17">
        <v>0</v>
      </c>
    </row>
    <row r="69" spans="45:83" x14ac:dyDescent="0.25">
      <c r="AS69" s="46"/>
      <c r="AT69" s="49" t="s">
        <v>266</v>
      </c>
      <c r="AU69" s="14" t="s">
        <v>180</v>
      </c>
      <c r="AV69" s="16">
        <v>8954.0329999999994</v>
      </c>
      <c r="AW69" s="16">
        <v>7.9729999999999999</v>
      </c>
      <c r="AX69" s="16">
        <v>394.70299999999997</v>
      </c>
      <c r="AY69" s="16">
        <v>18.852</v>
      </c>
      <c r="AZ69" s="16">
        <v>4000.67</v>
      </c>
      <c r="BA69" s="16">
        <v>242.27799999999999</v>
      </c>
      <c r="BB69" s="16">
        <v>17.835000000000001</v>
      </c>
      <c r="BC69" s="16">
        <v>127.27</v>
      </c>
      <c r="BD69" s="16">
        <v>295.86599999999999</v>
      </c>
      <c r="BE69" s="16">
        <v>983.66800000000001</v>
      </c>
      <c r="BF69" s="16">
        <v>50.759</v>
      </c>
      <c r="BG69" s="16">
        <v>469.56900000000002</v>
      </c>
      <c r="BH69" s="16">
        <v>1281.3610000000001</v>
      </c>
      <c r="BI69" s="16">
        <v>848.62300000000005</v>
      </c>
      <c r="BJ69" s="16">
        <v>168.77099999999999</v>
      </c>
      <c r="BK69" s="16">
        <v>220.04499999999999</v>
      </c>
      <c r="BL69" s="16">
        <v>271.20100000000002</v>
      </c>
      <c r="BM69" s="16">
        <v>43.776000000000003</v>
      </c>
      <c r="BN69" s="16">
        <v>94.31</v>
      </c>
      <c r="BO69" s="16">
        <v>833.16399999999999</v>
      </c>
      <c r="BP69" s="16">
        <v>4184.3370000000004</v>
      </c>
      <c r="BQ69" s="16">
        <v>2340.7570000000001</v>
      </c>
      <c r="BR69" s="16">
        <v>8837.0390000000007</v>
      </c>
      <c r="BS69" s="16">
        <v>6024.0240000000003</v>
      </c>
      <c r="BT69" s="16">
        <v>8836.3220000000001</v>
      </c>
      <c r="BU69" s="16">
        <v>232.83500000000001</v>
      </c>
      <c r="BV69" s="16">
        <v>2929.2109999999998</v>
      </c>
      <c r="BW69" s="16">
        <v>383.41199999999998</v>
      </c>
      <c r="BX69" s="16">
        <v>4014.37</v>
      </c>
      <c r="BY69" s="16">
        <v>30825.620999999999</v>
      </c>
      <c r="BZ69" s="16">
        <v>4844.8339999999998</v>
      </c>
      <c r="CA69" s="16">
        <v>5394.4840000000004</v>
      </c>
      <c r="CB69" s="16">
        <v>2765.0079999999998</v>
      </c>
      <c r="CC69" s="16">
        <v>3945.3</v>
      </c>
      <c r="CD69" s="16">
        <v>2984.2469999999998</v>
      </c>
      <c r="CE69" s="16">
        <v>0</v>
      </c>
    </row>
    <row r="70" spans="45:83" x14ac:dyDescent="0.25">
      <c r="AS70" s="46"/>
      <c r="AT70" s="49" t="s">
        <v>267</v>
      </c>
      <c r="AU70" s="14" t="s">
        <v>180</v>
      </c>
      <c r="AV70" s="17">
        <v>4987.7979999999998</v>
      </c>
      <c r="AW70" s="17">
        <v>7.1959999999999997</v>
      </c>
      <c r="AX70" s="17">
        <v>43.616</v>
      </c>
      <c r="AY70" s="17">
        <v>17.823</v>
      </c>
      <c r="AZ70" s="17">
        <v>906.81899999999996</v>
      </c>
      <c r="BA70" s="17">
        <v>124.887</v>
      </c>
      <c r="BB70" s="17">
        <v>91.968999999999994</v>
      </c>
      <c r="BC70" s="17">
        <v>303.53100000000001</v>
      </c>
      <c r="BD70" s="17">
        <v>628.60799999999995</v>
      </c>
      <c r="BE70" s="17">
        <v>1992.41</v>
      </c>
      <c r="BF70" s="17">
        <v>828.22299999999996</v>
      </c>
      <c r="BG70" s="17">
        <v>382.62900000000002</v>
      </c>
      <c r="BH70" s="17">
        <v>210.62299999999999</v>
      </c>
      <c r="BI70" s="17">
        <v>565.57299999999998</v>
      </c>
      <c r="BJ70" s="17">
        <v>1069.7750000000001</v>
      </c>
      <c r="BK70" s="17">
        <v>449.68299999999999</v>
      </c>
      <c r="BL70" s="17">
        <v>2207.3919999999998</v>
      </c>
      <c r="BM70" s="17">
        <v>3157.2089999999998</v>
      </c>
      <c r="BN70" s="17">
        <v>97.522000000000006</v>
      </c>
      <c r="BO70" s="17">
        <v>502.47899999999998</v>
      </c>
      <c r="BP70" s="17">
        <v>1384.0509999999999</v>
      </c>
      <c r="BQ70" s="17">
        <v>2056.6080000000002</v>
      </c>
      <c r="BR70" s="17">
        <v>4225.9449999999997</v>
      </c>
      <c r="BS70" s="17">
        <v>2960.3209999999999</v>
      </c>
      <c r="BT70" s="17">
        <v>417.12900000000002</v>
      </c>
      <c r="BU70" s="17">
        <v>560.976</v>
      </c>
      <c r="BV70" s="17">
        <v>1005.149</v>
      </c>
      <c r="BW70" s="17">
        <v>838.77200000000005</v>
      </c>
      <c r="BX70" s="17">
        <v>1231.6369999999999</v>
      </c>
      <c r="BY70" s="17">
        <v>7556.7709999999997</v>
      </c>
      <c r="BZ70" s="17">
        <v>3409.0219999999999</v>
      </c>
      <c r="CA70" s="17">
        <v>2723.7109999999998</v>
      </c>
      <c r="CB70" s="17">
        <v>1093.4680000000001</v>
      </c>
      <c r="CC70" s="17">
        <v>735.87900000000002</v>
      </c>
      <c r="CD70" s="17">
        <v>1457.4570000000001</v>
      </c>
      <c r="CE70" s="17">
        <v>0</v>
      </c>
    </row>
    <row r="71" spans="45:83" x14ac:dyDescent="0.25">
      <c r="AS71" s="46"/>
      <c r="AT71" s="49" t="s">
        <v>268</v>
      </c>
      <c r="AU71" s="14" t="s">
        <v>180</v>
      </c>
      <c r="AV71" s="16">
        <v>3725.1689999999999</v>
      </c>
      <c r="AW71" s="16">
        <v>16.099</v>
      </c>
      <c r="AX71" s="16">
        <v>241.06800000000001</v>
      </c>
      <c r="AY71" s="16">
        <v>5.5670000000000002</v>
      </c>
      <c r="AZ71" s="16">
        <v>15899.035</v>
      </c>
      <c r="BA71" s="16">
        <v>144.26300000000001</v>
      </c>
      <c r="BB71" s="16">
        <v>133.86500000000001</v>
      </c>
      <c r="BC71" s="16">
        <v>511.45699999999999</v>
      </c>
      <c r="BD71" s="16">
        <v>267.97000000000003</v>
      </c>
      <c r="BE71" s="16">
        <v>40007.235000000001</v>
      </c>
      <c r="BF71" s="16">
        <v>498.96600000000001</v>
      </c>
      <c r="BG71" s="16">
        <v>401.05200000000002</v>
      </c>
      <c r="BH71" s="16">
        <v>175.06200000000001</v>
      </c>
      <c r="BI71" s="16">
        <v>652.85299999999995</v>
      </c>
      <c r="BJ71" s="16">
        <v>5733.576</v>
      </c>
      <c r="BK71" s="16">
        <v>400.91699999999997</v>
      </c>
      <c r="BL71" s="16">
        <v>1475.8019999999999</v>
      </c>
      <c r="BM71" s="16">
        <v>169.51599999999999</v>
      </c>
      <c r="BN71" s="16">
        <v>41.506999999999998</v>
      </c>
      <c r="BO71" s="16">
        <v>4823.433</v>
      </c>
      <c r="BP71" s="16">
        <v>2588.1880000000001</v>
      </c>
      <c r="BQ71" s="16">
        <v>2458.7669999999998</v>
      </c>
      <c r="BR71" s="16">
        <v>11053.127</v>
      </c>
      <c r="BS71" s="16">
        <v>3145.5839999999998</v>
      </c>
      <c r="BT71" s="16">
        <v>965.24099999999999</v>
      </c>
      <c r="BU71" s="16">
        <v>10974.341</v>
      </c>
      <c r="BV71" s="16">
        <v>1180.1479999999999</v>
      </c>
      <c r="BW71" s="16">
        <v>5007.732</v>
      </c>
      <c r="BX71" s="16">
        <v>9983.77</v>
      </c>
      <c r="BY71" s="16">
        <v>14668.194</v>
      </c>
      <c r="BZ71" s="16">
        <v>17989.359</v>
      </c>
      <c r="CA71" s="16">
        <v>1517.7190000000001</v>
      </c>
      <c r="CB71" s="16">
        <v>1377.8430000000001</v>
      </c>
      <c r="CC71" s="16">
        <v>2240.5340000000001</v>
      </c>
      <c r="CD71" s="16">
        <v>1613.6890000000001</v>
      </c>
      <c r="CE71" s="16">
        <v>0</v>
      </c>
    </row>
    <row r="72" spans="45:83" x14ac:dyDescent="0.25">
      <c r="AS72" s="46"/>
      <c r="AT72" s="49" t="s">
        <v>269</v>
      </c>
      <c r="AU72" s="14" t="s">
        <v>180</v>
      </c>
      <c r="AV72" s="17">
        <v>32715.613000000001</v>
      </c>
      <c r="AW72" s="17">
        <v>2060.317</v>
      </c>
      <c r="AX72" s="17">
        <v>219.2</v>
      </c>
      <c r="AY72" s="17">
        <v>268.13299999999998</v>
      </c>
      <c r="AZ72" s="17">
        <v>12711.665000000001</v>
      </c>
      <c r="BA72" s="17">
        <v>11063.231</v>
      </c>
      <c r="BB72" s="17">
        <v>2360.5749999999998</v>
      </c>
      <c r="BC72" s="17">
        <v>4309.942</v>
      </c>
      <c r="BD72" s="17">
        <v>-1130.095</v>
      </c>
      <c r="BE72" s="17">
        <v>9231.0169999999998</v>
      </c>
      <c r="BF72" s="17">
        <v>4956.8580000000002</v>
      </c>
      <c r="BG72" s="17">
        <v>3434.7220000000002</v>
      </c>
      <c r="BH72" s="17">
        <v>2180.1509999999998</v>
      </c>
      <c r="BI72" s="17">
        <v>12015.314</v>
      </c>
      <c r="BJ72" s="17">
        <v>3568.73</v>
      </c>
      <c r="BK72" s="17">
        <v>4062.2130000000002</v>
      </c>
      <c r="BL72" s="17">
        <v>14113.519</v>
      </c>
      <c r="BM72" s="17">
        <v>4270.1629999999996</v>
      </c>
      <c r="BN72" s="17">
        <v>2788.3980000000001</v>
      </c>
      <c r="BO72" s="17">
        <v>9984.3469999999998</v>
      </c>
      <c r="BP72" s="17">
        <v>24894.899000000001</v>
      </c>
      <c r="BQ72" s="17">
        <v>42626.868000000002</v>
      </c>
      <c r="BR72" s="17">
        <v>106376.534</v>
      </c>
      <c r="BS72" s="17">
        <v>45956.695</v>
      </c>
      <c r="BT72" s="17">
        <v>30808.124</v>
      </c>
      <c r="BU72" s="17">
        <v>4227.2879999999996</v>
      </c>
      <c r="BV72" s="17">
        <v>14421.49</v>
      </c>
      <c r="BW72" s="17">
        <v>13904.748</v>
      </c>
      <c r="BX72" s="17">
        <v>50142.442999999999</v>
      </c>
      <c r="BY72" s="17">
        <v>206384.027</v>
      </c>
      <c r="BZ72" s="17">
        <v>93672.847999999998</v>
      </c>
      <c r="CA72" s="17">
        <v>30689.879000000001</v>
      </c>
      <c r="CB72" s="17">
        <v>5994.2079999999996</v>
      </c>
      <c r="CC72" s="17">
        <v>32244.521000000001</v>
      </c>
      <c r="CD72" s="17">
        <v>24361.46</v>
      </c>
      <c r="CE72" s="17">
        <v>0</v>
      </c>
    </row>
    <row r="73" spans="45:83" x14ac:dyDescent="0.25">
      <c r="AS73" s="46"/>
      <c r="AT73" s="49" t="s">
        <v>270</v>
      </c>
      <c r="AU73" s="14" t="s">
        <v>180</v>
      </c>
      <c r="AV73" s="16">
        <v>1037.2090000000001</v>
      </c>
      <c r="AW73" s="16">
        <v>21.184000000000001</v>
      </c>
      <c r="AX73" s="16">
        <v>28.085000000000001</v>
      </c>
      <c r="AY73" s="16">
        <v>8.9350000000000005</v>
      </c>
      <c r="AZ73" s="16">
        <v>332.459</v>
      </c>
      <c r="BA73" s="16">
        <v>47.908000000000001</v>
      </c>
      <c r="BB73" s="16">
        <v>369.46699999999998</v>
      </c>
      <c r="BC73" s="16">
        <v>59.09</v>
      </c>
      <c r="BD73" s="16">
        <v>2.11</v>
      </c>
      <c r="BE73" s="16">
        <v>95.325999999999993</v>
      </c>
      <c r="BF73" s="16">
        <v>37.923000000000002</v>
      </c>
      <c r="BG73" s="16">
        <v>117.60599999999999</v>
      </c>
      <c r="BH73" s="16">
        <v>2.1890000000000001</v>
      </c>
      <c r="BI73" s="16">
        <v>106.893</v>
      </c>
      <c r="BJ73" s="16">
        <v>110.1</v>
      </c>
      <c r="BK73" s="16">
        <v>37.323999999999998</v>
      </c>
      <c r="BL73" s="16">
        <v>32.033000000000001</v>
      </c>
      <c r="BM73" s="16">
        <v>26.004000000000001</v>
      </c>
      <c r="BN73" s="16">
        <v>4.9660000000000002</v>
      </c>
      <c r="BO73" s="16">
        <v>124.57299999999999</v>
      </c>
      <c r="BP73" s="16">
        <v>676.73900000000003</v>
      </c>
      <c r="BQ73" s="16">
        <v>602.50800000000004</v>
      </c>
      <c r="BR73" s="16">
        <v>1721.92</v>
      </c>
      <c r="BS73" s="16">
        <v>1243.3209999999999</v>
      </c>
      <c r="BT73" s="16">
        <v>175.79499999999999</v>
      </c>
      <c r="BU73" s="16">
        <v>46.027999999999999</v>
      </c>
      <c r="BV73" s="16">
        <v>234.89500000000001</v>
      </c>
      <c r="BW73" s="16">
        <v>220.06200000000001</v>
      </c>
      <c r="BX73" s="16">
        <v>526.86</v>
      </c>
      <c r="BY73" s="16">
        <v>2595.7049999999999</v>
      </c>
      <c r="BZ73" s="16">
        <v>791.52300000000002</v>
      </c>
      <c r="CA73" s="16">
        <v>725.48500000000001</v>
      </c>
      <c r="CB73" s="16">
        <v>213.84299999999999</v>
      </c>
      <c r="CC73" s="16">
        <v>141.78899999999999</v>
      </c>
      <c r="CD73" s="16">
        <v>302.43099999999998</v>
      </c>
      <c r="CE73" s="16">
        <v>0</v>
      </c>
    </row>
    <row r="74" spans="45:83" x14ac:dyDescent="0.25">
      <c r="AS74" s="46"/>
      <c r="AT74" s="49" t="s">
        <v>271</v>
      </c>
      <c r="AU74" s="14" t="s">
        <v>180</v>
      </c>
      <c r="AV74" s="17">
        <v>997.125</v>
      </c>
      <c r="AW74" s="17">
        <v>15.214</v>
      </c>
      <c r="AX74" s="17">
        <v>48.167999999999999</v>
      </c>
      <c r="AY74" s="17">
        <v>9.1219999999999999</v>
      </c>
      <c r="AZ74" s="17">
        <v>1057.039</v>
      </c>
      <c r="BA74" s="17">
        <v>282.45699999999999</v>
      </c>
      <c r="BB74" s="17">
        <v>286.65300000000002</v>
      </c>
      <c r="BC74" s="17">
        <v>212.18</v>
      </c>
      <c r="BD74" s="17">
        <v>195.178</v>
      </c>
      <c r="BE74" s="17">
        <v>608.35799999999995</v>
      </c>
      <c r="BF74" s="17">
        <v>297.048</v>
      </c>
      <c r="BG74" s="17">
        <v>152.511</v>
      </c>
      <c r="BH74" s="17">
        <v>11.849</v>
      </c>
      <c r="BI74" s="17">
        <v>175.91900000000001</v>
      </c>
      <c r="BJ74" s="17">
        <v>92.716999999999999</v>
      </c>
      <c r="BK74" s="17">
        <v>66.046999999999997</v>
      </c>
      <c r="BL74" s="17">
        <v>103.929</v>
      </c>
      <c r="BM74" s="17">
        <v>74.382999999999996</v>
      </c>
      <c r="BN74" s="17">
        <v>67.057000000000002</v>
      </c>
      <c r="BO74" s="17">
        <v>626.60199999999998</v>
      </c>
      <c r="BP74" s="17">
        <v>737.39499999999998</v>
      </c>
      <c r="BQ74" s="17">
        <v>1334.028</v>
      </c>
      <c r="BR74" s="17">
        <v>3819.058</v>
      </c>
      <c r="BS74" s="17">
        <v>2914.558</v>
      </c>
      <c r="BT74" s="17">
        <v>224.78800000000001</v>
      </c>
      <c r="BU74" s="17">
        <v>97.995000000000005</v>
      </c>
      <c r="BV74" s="17">
        <v>370.71699999999998</v>
      </c>
      <c r="BW74" s="17">
        <v>102.232</v>
      </c>
      <c r="BX74" s="17">
        <v>327.89600000000002</v>
      </c>
      <c r="BY74" s="17">
        <v>2313.5630000000001</v>
      </c>
      <c r="BZ74" s="17">
        <v>1109.519</v>
      </c>
      <c r="CA74" s="17">
        <v>942.82100000000003</v>
      </c>
      <c r="CB74" s="17">
        <v>199.422</v>
      </c>
      <c r="CC74" s="17">
        <v>110.988</v>
      </c>
      <c r="CD74" s="17">
        <v>400.35700000000003</v>
      </c>
      <c r="CE74" s="17">
        <v>0</v>
      </c>
    </row>
    <row r="75" spans="45:83" x14ac:dyDescent="0.25">
      <c r="AS75" s="46"/>
      <c r="AT75" s="49" t="s">
        <v>272</v>
      </c>
      <c r="AU75" s="14" t="s">
        <v>180</v>
      </c>
      <c r="AV75" s="16">
        <v>202.774</v>
      </c>
      <c r="AW75" s="16">
        <v>5.8220000000000001</v>
      </c>
      <c r="AX75" s="16">
        <v>10.791</v>
      </c>
      <c r="AY75" s="16">
        <v>1.59</v>
      </c>
      <c r="AZ75" s="16">
        <v>82.688000000000002</v>
      </c>
      <c r="BA75" s="16">
        <v>153.24799999999999</v>
      </c>
      <c r="BB75" s="16">
        <v>13.398999999999999</v>
      </c>
      <c r="BC75" s="16">
        <v>38.234999999999999</v>
      </c>
      <c r="BD75" s="16">
        <v>97.353999999999999</v>
      </c>
      <c r="BE75" s="16">
        <v>54.551000000000002</v>
      </c>
      <c r="BF75" s="16">
        <v>125.10299999999999</v>
      </c>
      <c r="BG75" s="16">
        <v>149.959</v>
      </c>
      <c r="BH75" s="16">
        <v>135.96799999999999</v>
      </c>
      <c r="BI75" s="16">
        <v>84.427000000000007</v>
      </c>
      <c r="BJ75" s="16">
        <v>93.06</v>
      </c>
      <c r="BK75" s="16">
        <v>26.202000000000002</v>
      </c>
      <c r="BL75" s="16">
        <v>207.28299999999999</v>
      </c>
      <c r="BM75" s="16">
        <v>81.004000000000005</v>
      </c>
      <c r="BN75" s="16">
        <v>4.8449999999999998</v>
      </c>
      <c r="BO75" s="16">
        <v>48.176000000000002</v>
      </c>
      <c r="BP75" s="16">
        <v>505.96</v>
      </c>
      <c r="BQ75" s="16">
        <v>812.16399999999999</v>
      </c>
      <c r="BR75" s="16">
        <v>3073.5909999999999</v>
      </c>
      <c r="BS75" s="16">
        <v>432.47500000000002</v>
      </c>
      <c r="BT75" s="16">
        <v>222.958</v>
      </c>
      <c r="BU75" s="16">
        <v>143.203</v>
      </c>
      <c r="BV75" s="16">
        <v>1264.1320000000001</v>
      </c>
      <c r="BW75" s="16">
        <v>189.36699999999999</v>
      </c>
      <c r="BX75" s="16">
        <v>7995.3119999999999</v>
      </c>
      <c r="BY75" s="16">
        <v>3658.4690000000001</v>
      </c>
      <c r="BZ75" s="16">
        <v>1726.9929999999999</v>
      </c>
      <c r="CA75" s="16">
        <v>814.08399999999995</v>
      </c>
      <c r="CB75" s="16">
        <v>145.482</v>
      </c>
      <c r="CC75" s="16">
        <v>679.14400000000001</v>
      </c>
      <c r="CD75" s="16">
        <v>309.00200000000001</v>
      </c>
      <c r="CE75" s="16">
        <v>0</v>
      </c>
    </row>
    <row r="76" spans="45:83" x14ac:dyDescent="0.25">
      <c r="AS76" s="46"/>
      <c r="AT76" s="49" t="s">
        <v>273</v>
      </c>
      <c r="AU76" s="14" t="s">
        <v>180</v>
      </c>
      <c r="AV76" s="17">
        <v>10117.198</v>
      </c>
      <c r="AW76" s="17">
        <v>12766.047</v>
      </c>
      <c r="AX76" s="17">
        <v>265.46800000000002</v>
      </c>
      <c r="AY76" s="17">
        <v>0</v>
      </c>
      <c r="AZ76" s="17">
        <v>8463.6509999999998</v>
      </c>
      <c r="BA76" s="17">
        <v>504.39</v>
      </c>
      <c r="BB76" s="17">
        <v>473.45699999999999</v>
      </c>
      <c r="BC76" s="17">
        <v>920.21400000000006</v>
      </c>
      <c r="BD76" s="17">
        <v>-3628.991</v>
      </c>
      <c r="BE76" s="17">
        <v>7496.74</v>
      </c>
      <c r="BF76" s="17">
        <v>1376.7270000000001</v>
      </c>
      <c r="BG76" s="17">
        <v>719.37</v>
      </c>
      <c r="BH76" s="17">
        <v>702.35599999999999</v>
      </c>
      <c r="BI76" s="17">
        <v>2905.2089999999998</v>
      </c>
      <c r="BJ76" s="17">
        <v>2331.0920000000001</v>
      </c>
      <c r="BK76" s="17">
        <v>1098.7380000000001</v>
      </c>
      <c r="BL76" s="17">
        <v>4104.3140000000003</v>
      </c>
      <c r="BM76" s="17">
        <v>1388.252</v>
      </c>
      <c r="BN76" s="17">
        <v>862.298</v>
      </c>
      <c r="BO76" s="17">
        <v>2735.6370000000002</v>
      </c>
      <c r="BP76" s="17">
        <v>7261.65</v>
      </c>
      <c r="BQ76" s="17">
        <v>13276.534</v>
      </c>
      <c r="BR76" s="17">
        <v>46695.612999999998</v>
      </c>
      <c r="BS76" s="17">
        <v>16540.726999999999</v>
      </c>
      <c r="BT76" s="17">
        <v>5708.7749999999996</v>
      </c>
      <c r="BU76" s="17">
        <v>2642.5230000000001</v>
      </c>
      <c r="BV76" s="17">
        <v>5813.8159999999998</v>
      </c>
      <c r="BW76" s="17">
        <v>7519.277</v>
      </c>
      <c r="BX76" s="17">
        <v>28344.89</v>
      </c>
      <c r="BY76" s="17">
        <v>32025.984</v>
      </c>
      <c r="BZ76" s="17">
        <v>37916.688000000002</v>
      </c>
      <c r="CA76" s="17">
        <v>15793.474</v>
      </c>
      <c r="CB76" s="17">
        <v>7863.0659999999998</v>
      </c>
      <c r="CC76" s="17">
        <v>15060.075000000001</v>
      </c>
      <c r="CD76" s="17">
        <v>8490.0149999999994</v>
      </c>
      <c r="CE76" s="17">
        <v>0</v>
      </c>
    </row>
    <row r="77" spans="45:83" x14ac:dyDescent="0.25">
      <c r="AS77" s="46"/>
      <c r="AT77" s="49" t="s">
        <v>274</v>
      </c>
      <c r="AU77" s="14" t="s">
        <v>180</v>
      </c>
      <c r="AV77" s="16">
        <v>10588.089</v>
      </c>
      <c r="AW77" s="16">
        <v>869.80799999999999</v>
      </c>
      <c r="AX77" s="16">
        <v>1698.875</v>
      </c>
      <c r="AY77" s="16">
        <v>254.053</v>
      </c>
      <c r="AZ77" s="16">
        <v>8094.9030000000002</v>
      </c>
      <c r="BA77" s="16">
        <v>1273.9649999999999</v>
      </c>
      <c r="BB77" s="16">
        <v>1858.327</v>
      </c>
      <c r="BC77" s="16">
        <v>2747.7510000000002</v>
      </c>
      <c r="BD77" s="16">
        <v>1733.01</v>
      </c>
      <c r="BE77" s="16">
        <v>3653.6990000000001</v>
      </c>
      <c r="BF77" s="16">
        <v>3538.7959999999998</v>
      </c>
      <c r="BG77" s="16">
        <v>2693.7449999999999</v>
      </c>
      <c r="BH77" s="16">
        <v>1262.817</v>
      </c>
      <c r="BI77" s="16">
        <v>4952.8310000000001</v>
      </c>
      <c r="BJ77" s="16">
        <v>922.65499999999997</v>
      </c>
      <c r="BK77" s="16">
        <v>1811.749</v>
      </c>
      <c r="BL77" s="16">
        <v>1651.9069999999999</v>
      </c>
      <c r="BM77" s="16">
        <v>3685.0369999999998</v>
      </c>
      <c r="BN77" s="16">
        <v>991.94399999999996</v>
      </c>
      <c r="BO77" s="16">
        <v>5239.9129999999996</v>
      </c>
      <c r="BP77" s="16">
        <v>12636.429</v>
      </c>
      <c r="BQ77" s="16">
        <v>21435.246999999999</v>
      </c>
      <c r="BR77" s="16">
        <v>51712.275000000001</v>
      </c>
      <c r="BS77" s="16">
        <v>15443.378000000001</v>
      </c>
      <c r="BT77" s="16">
        <v>2384.7959999999998</v>
      </c>
      <c r="BU77" s="16">
        <v>2097.8049999999998</v>
      </c>
      <c r="BV77" s="16">
        <v>4289.8490000000002</v>
      </c>
      <c r="BW77" s="16">
        <v>4476.6229999999996</v>
      </c>
      <c r="BX77" s="16">
        <v>10621.196</v>
      </c>
      <c r="BY77" s="16">
        <v>17991.446</v>
      </c>
      <c r="BZ77" s="16">
        <v>20036.364000000001</v>
      </c>
      <c r="CA77" s="16">
        <v>2533.6559999999999</v>
      </c>
      <c r="CB77" s="16">
        <v>2789.3049999999998</v>
      </c>
      <c r="CC77" s="16">
        <v>8114.8289999999997</v>
      </c>
      <c r="CD77" s="16">
        <v>4609.3230000000003</v>
      </c>
      <c r="CE77" s="16">
        <v>0</v>
      </c>
    </row>
    <row r="78" spans="45:83" x14ac:dyDescent="0.25">
      <c r="AS78" s="46"/>
      <c r="AT78" s="49" t="s">
        <v>275</v>
      </c>
      <c r="AU78" s="14" t="s">
        <v>180</v>
      </c>
      <c r="AV78" s="17">
        <v>3615.3049999999998</v>
      </c>
      <c r="AW78" s="17">
        <v>3010.5770000000002</v>
      </c>
      <c r="AX78" s="17">
        <v>251.578</v>
      </c>
      <c r="AY78" s="17">
        <v>13.846</v>
      </c>
      <c r="AZ78" s="17">
        <v>2347.1</v>
      </c>
      <c r="BA78" s="17">
        <v>1797.7370000000001</v>
      </c>
      <c r="BB78" s="17">
        <v>528.55799999999999</v>
      </c>
      <c r="BC78" s="17">
        <v>824.32</v>
      </c>
      <c r="BD78" s="17">
        <v>498.43</v>
      </c>
      <c r="BE78" s="17">
        <v>807.28200000000004</v>
      </c>
      <c r="BF78" s="17">
        <v>792.28200000000004</v>
      </c>
      <c r="BG78" s="17">
        <v>569.79700000000003</v>
      </c>
      <c r="BH78" s="17">
        <v>140.273</v>
      </c>
      <c r="BI78" s="17">
        <v>652.19299999999998</v>
      </c>
      <c r="BJ78" s="17">
        <v>151.47800000000001</v>
      </c>
      <c r="BK78" s="17">
        <v>215.27799999999999</v>
      </c>
      <c r="BL78" s="17">
        <v>422.20600000000002</v>
      </c>
      <c r="BM78" s="17">
        <v>558.13499999999999</v>
      </c>
      <c r="BN78" s="17">
        <v>39.534999999999997</v>
      </c>
      <c r="BO78" s="17">
        <v>679.93700000000001</v>
      </c>
      <c r="BP78" s="17">
        <v>5701.52</v>
      </c>
      <c r="BQ78" s="17">
        <v>2572.5569999999998</v>
      </c>
      <c r="BR78" s="17">
        <v>12686.596</v>
      </c>
      <c r="BS78" s="17">
        <v>3827.3760000000002</v>
      </c>
      <c r="BT78" s="17">
        <v>5170.8280000000004</v>
      </c>
      <c r="BU78" s="17">
        <v>365.73899999999998</v>
      </c>
      <c r="BV78" s="17">
        <v>1977.0260000000001</v>
      </c>
      <c r="BW78" s="17">
        <v>441.58699999999999</v>
      </c>
      <c r="BX78" s="17">
        <v>4402.1850000000004</v>
      </c>
      <c r="BY78" s="17">
        <v>19771.669000000002</v>
      </c>
      <c r="BZ78" s="17">
        <v>3841.942</v>
      </c>
      <c r="CA78" s="17">
        <v>3495.3910000000001</v>
      </c>
      <c r="CB78" s="17">
        <v>2174.8809999999999</v>
      </c>
      <c r="CC78" s="17">
        <v>2534.0749999999998</v>
      </c>
      <c r="CD78" s="17">
        <v>1843.6210000000001</v>
      </c>
      <c r="CE78" s="17">
        <v>0</v>
      </c>
    </row>
    <row r="79" spans="45:83" x14ac:dyDescent="0.25">
      <c r="AS79" s="46"/>
      <c r="AT79" s="49" t="s">
        <v>276</v>
      </c>
      <c r="AU79" s="14" t="s">
        <v>180</v>
      </c>
      <c r="AV79" s="16">
        <v>2658.0439999999999</v>
      </c>
      <c r="AW79" s="16">
        <v>68.358999999999995</v>
      </c>
      <c r="AX79" s="16">
        <v>80.183000000000007</v>
      </c>
      <c r="AY79" s="16">
        <v>44.86</v>
      </c>
      <c r="AZ79" s="16">
        <v>573.072</v>
      </c>
      <c r="BA79" s="16">
        <v>293.58699999999999</v>
      </c>
      <c r="BB79" s="16">
        <v>666.30200000000002</v>
      </c>
      <c r="BC79" s="16">
        <v>306.82100000000003</v>
      </c>
      <c r="BD79" s="16">
        <v>337.69600000000003</v>
      </c>
      <c r="BE79" s="16">
        <v>381.13099999999997</v>
      </c>
      <c r="BF79" s="16">
        <v>882.10299999999995</v>
      </c>
      <c r="BG79" s="16">
        <v>290.94600000000003</v>
      </c>
      <c r="BH79" s="16">
        <v>336.75099999999998</v>
      </c>
      <c r="BI79" s="16">
        <v>1641.692</v>
      </c>
      <c r="BJ79" s="16">
        <v>411.50400000000002</v>
      </c>
      <c r="BK79" s="16">
        <v>268.86900000000003</v>
      </c>
      <c r="BL79" s="16">
        <v>498.16699999999997</v>
      </c>
      <c r="BM79" s="16">
        <v>1857.6279999999999</v>
      </c>
      <c r="BN79" s="16">
        <v>52.295000000000002</v>
      </c>
      <c r="BO79" s="16">
        <v>566.65200000000004</v>
      </c>
      <c r="BP79" s="16">
        <v>2215.1419999999998</v>
      </c>
      <c r="BQ79" s="16">
        <v>4810.8720000000003</v>
      </c>
      <c r="BR79" s="16">
        <v>4877.7030000000004</v>
      </c>
      <c r="BS79" s="16">
        <v>4571.3320000000003</v>
      </c>
      <c r="BT79" s="16">
        <v>428.47500000000002</v>
      </c>
      <c r="BU79" s="16">
        <v>245.49199999999999</v>
      </c>
      <c r="BV79" s="16">
        <v>733.44500000000005</v>
      </c>
      <c r="BW79" s="16">
        <v>822.19500000000005</v>
      </c>
      <c r="BX79" s="16">
        <v>1910.9179999999999</v>
      </c>
      <c r="BY79" s="16">
        <v>4611.3119999999999</v>
      </c>
      <c r="BZ79" s="16">
        <v>3496.8249999999998</v>
      </c>
      <c r="CA79" s="16">
        <v>1378.731</v>
      </c>
      <c r="CB79" s="16">
        <v>410.90300000000002</v>
      </c>
      <c r="CC79" s="16">
        <v>710.86</v>
      </c>
      <c r="CD79" s="16">
        <v>2208.011</v>
      </c>
      <c r="CE79" s="16">
        <v>0</v>
      </c>
    </row>
    <row r="80" spans="45:83" x14ac:dyDescent="0.25">
      <c r="AS80" s="46"/>
      <c r="AT80" s="49" t="s">
        <v>277</v>
      </c>
      <c r="AU80" s="14" t="s">
        <v>180</v>
      </c>
      <c r="AV80" s="17">
        <v>1013.3630000000001</v>
      </c>
      <c r="AW80" s="17">
        <v>6.4329999999999998</v>
      </c>
      <c r="AX80" s="17">
        <v>52.063000000000002</v>
      </c>
      <c r="AY80" s="17">
        <v>7.5780000000000003</v>
      </c>
      <c r="AZ80" s="17">
        <v>218.77699999999999</v>
      </c>
      <c r="BA80" s="17">
        <v>80.117000000000004</v>
      </c>
      <c r="BB80" s="17">
        <v>118.46599999999999</v>
      </c>
      <c r="BC80" s="17">
        <v>144.108</v>
      </c>
      <c r="BD80" s="17">
        <v>0.10100000000000001</v>
      </c>
      <c r="BE80" s="17">
        <v>860.73800000000006</v>
      </c>
      <c r="BF80" s="17">
        <v>227.13200000000001</v>
      </c>
      <c r="BG80" s="17">
        <v>121.508</v>
      </c>
      <c r="BH80" s="17">
        <v>182.92</v>
      </c>
      <c r="BI80" s="17">
        <v>414.49700000000001</v>
      </c>
      <c r="BJ80" s="17">
        <v>113.23699999999999</v>
      </c>
      <c r="BK80" s="17">
        <v>313.47300000000001</v>
      </c>
      <c r="BL80" s="17">
        <v>184.39</v>
      </c>
      <c r="BM80" s="17">
        <v>306.64400000000001</v>
      </c>
      <c r="BN80" s="17">
        <v>10.244999999999999</v>
      </c>
      <c r="BO80" s="17">
        <v>210.797</v>
      </c>
      <c r="BP80" s="17">
        <v>687.37</v>
      </c>
      <c r="BQ80" s="17">
        <v>928.00599999999997</v>
      </c>
      <c r="BR80" s="17">
        <v>1601.5530000000001</v>
      </c>
      <c r="BS80" s="17">
        <v>1088.6099999999999</v>
      </c>
      <c r="BT80" s="17">
        <v>283.601</v>
      </c>
      <c r="BU80" s="17">
        <v>61.747</v>
      </c>
      <c r="BV80" s="17">
        <v>354.75400000000002</v>
      </c>
      <c r="BW80" s="17">
        <v>262.62799999999999</v>
      </c>
      <c r="BX80" s="17">
        <v>571.52700000000004</v>
      </c>
      <c r="BY80" s="17">
        <v>2714.0880000000002</v>
      </c>
      <c r="BZ80" s="17">
        <v>1344.6410000000001</v>
      </c>
      <c r="CA80" s="17">
        <v>634.76900000000001</v>
      </c>
      <c r="CB80" s="17">
        <v>251.517</v>
      </c>
      <c r="CC80" s="17">
        <v>338.07499999999999</v>
      </c>
      <c r="CD80" s="17">
        <v>353.79</v>
      </c>
      <c r="CE80" s="17">
        <v>0</v>
      </c>
    </row>
    <row r="81" spans="45:83" x14ac:dyDescent="0.25">
      <c r="AS81" s="46"/>
      <c r="AT81" s="49" t="s">
        <v>278</v>
      </c>
      <c r="AU81" s="14" t="s">
        <v>180</v>
      </c>
      <c r="AV81" s="16">
        <v>31342.557000000001</v>
      </c>
      <c r="AW81" s="16">
        <v>76.584999999999994</v>
      </c>
      <c r="AX81" s="16">
        <v>1110.4839999999999</v>
      </c>
      <c r="AY81" s="16">
        <v>50.52</v>
      </c>
      <c r="AZ81" s="16">
        <v>16572.207999999999</v>
      </c>
      <c r="BA81" s="16">
        <v>2386.721</v>
      </c>
      <c r="BB81" s="16">
        <v>563.54</v>
      </c>
      <c r="BC81" s="16">
        <v>2618.5630000000001</v>
      </c>
      <c r="BD81" s="16">
        <v>-204.84399999999999</v>
      </c>
      <c r="BE81" s="16">
        <v>11377.135</v>
      </c>
      <c r="BF81" s="16">
        <v>2565.6880000000001</v>
      </c>
      <c r="BG81" s="16">
        <v>2028.5319999999999</v>
      </c>
      <c r="BH81" s="16">
        <v>4153.2520000000004</v>
      </c>
      <c r="BI81" s="16">
        <v>3505.8789999999999</v>
      </c>
      <c r="BJ81" s="16">
        <v>1456.6590000000001</v>
      </c>
      <c r="BK81" s="16">
        <v>2544.4899999999998</v>
      </c>
      <c r="BL81" s="16">
        <v>5211.0309999999999</v>
      </c>
      <c r="BM81" s="16">
        <v>4999.9579999999996</v>
      </c>
      <c r="BN81" s="16">
        <v>4075.7869999999998</v>
      </c>
      <c r="BO81" s="16">
        <v>5595.6260000000002</v>
      </c>
      <c r="BP81" s="16">
        <v>26580.069</v>
      </c>
      <c r="BQ81" s="16">
        <v>28163.895</v>
      </c>
      <c r="BR81" s="16">
        <v>50157.578000000001</v>
      </c>
      <c r="BS81" s="16">
        <v>25052.909</v>
      </c>
      <c r="BT81" s="16">
        <v>37333.171000000002</v>
      </c>
      <c r="BU81" s="16">
        <v>2347.1489999999999</v>
      </c>
      <c r="BV81" s="16">
        <v>12713.894</v>
      </c>
      <c r="BW81" s="16">
        <v>6318.1350000000002</v>
      </c>
      <c r="BX81" s="16">
        <v>16793.841</v>
      </c>
      <c r="BY81" s="16">
        <v>108397.45</v>
      </c>
      <c r="BZ81" s="16">
        <v>25600.6</v>
      </c>
      <c r="CA81" s="16">
        <v>16712.124</v>
      </c>
      <c r="CB81" s="16">
        <v>13459.123</v>
      </c>
      <c r="CC81" s="16">
        <v>13741.263999999999</v>
      </c>
      <c r="CD81" s="16">
        <v>13659.89</v>
      </c>
      <c r="CE81" s="16">
        <v>0</v>
      </c>
    </row>
    <row r="82" spans="45:83" x14ac:dyDescent="0.25">
      <c r="AS82" s="46"/>
      <c r="AT82" s="49" t="s">
        <v>279</v>
      </c>
      <c r="AU82" s="14" t="s">
        <v>180</v>
      </c>
      <c r="AV82" s="17">
        <v>4265.0439999999999</v>
      </c>
      <c r="AW82" s="17">
        <v>16.655000000000001</v>
      </c>
      <c r="AX82" s="17">
        <v>1299.4179999999999</v>
      </c>
      <c r="AY82" s="17">
        <v>27.178000000000001</v>
      </c>
      <c r="AZ82" s="17">
        <v>1927.7070000000001</v>
      </c>
      <c r="BA82" s="17">
        <v>116.926</v>
      </c>
      <c r="BB82" s="17">
        <v>868.75699999999995</v>
      </c>
      <c r="BC82" s="17">
        <v>2036.2929999999999</v>
      </c>
      <c r="BD82" s="17">
        <v>723.06899999999996</v>
      </c>
      <c r="BE82" s="17">
        <v>6491.0649999999996</v>
      </c>
      <c r="BF82" s="17">
        <v>532.33100000000002</v>
      </c>
      <c r="BG82" s="17">
        <v>513.50300000000004</v>
      </c>
      <c r="BH82" s="17">
        <v>1264.5719999999999</v>
      </c>
      <c r="BI82" s="17">
        <v>1716.827</v>
      </c>
      <c r="BJ82" s="17">
        <v>2142.0369999999998</v>
      </c>
      <c r="BK82" s="17">
        <v>420.00799999999998</v>
      </c>
      <c r="BL82" s="17">
        <v>3044.3829999999998</v>
      </c>
      <c r="BM82" s="17">
        <v>3752.3009999999999</v>
      </c>
      <c r="BN82" s="17">
        <v>1489.9549999999999</v>
      </c>
      <c r="BO82" s="17">
        <v>966.33699999999999</v>
      </c>
      <c r="BP82" s="17">
        <v>7648.4650000000001</v>
      </c>
      <c r="BQ82" s="17">
        <v>4829.2340000000004</v>
      </c>
      <c r="BR82" s="17">
        <v>13082.808999999999</v>
      </c>
      <c r="BS82" s="17">
        <v>9517.1</v>
      </c>
      <c r="BT82" s="17">
        <v>1261.3910000000001</v>
      </c>
      <c r="BU82" s="17">
        <v>5907.8220000000001</v>
      </c>
      <c r="BV82" s="17">
        <v>3236.895</v>
      </c>
      <c r="BW82" s="17">
        <v>4585.433</v>
      </c>
      <c r="BX82" s="17">
        <v>11341.159</v>
      </c>
      <c r="BY82" s="17">
        <v>29810.918000000001</v>
      </c>
      <c r="BZ82" s="17">
        <v>15443.666999999999</v>
      </c>
      <c r="CA82" s="17">
        <v>4674.7640000000001</v>
      </c>
      <c r="CB82" s="17">
        <v>2264.4609999999998</v>
      </c>
      <c r="CC82" s="17">
        <v>3174.7260000000001</v>
      </c>
      <c r="CD82" s="17">
        <v>3812.1880000000001</v>
      </c>
      <c r="CE82" s="17">
        <v>0</v>
      </c>
    </row>
    <row r="83" spans="45:83" x14ac:dyDescent="0.25">
      <c r="AS83" s="46"/>
      <c r="AT83" s="49" t="s">
        <v>280</v>
      </c>
      <c r="AU83" s="14" t="s">
        <v>180</v>
      </c>
      <c r="AV83" s="16">
        <v>2548.3739999999998</v>
      </c>
      <c r="AW83" s="16">
        <v>211.404</v>
      </c>
      <c r="AX83" s="16">
        <v>444.95800000000003</v>
      </c>
      <c r="AY83" s="16">
        <v>0.28100000000000003</v>
      </c>
      <c r="AZ83" s="16">
        <v>763.50300000000004</v>
      </c>
      <c r="BA83" s="16">
        <v>305.26299999999998</v>
      </c>
      <c r="BB83" s="16">
        <v>54.499000000000002</v>
      </c>
      <c r="BC83" s="16">
        <v>179.50899999999999</v>
      </c>
      <c r="BD83" s="16">
        <v>75.484999999999999</v>
      </c>
      <c r="BE83" s="16">
        <v>332.221</v>
      </c>
      <c r="BF83" s="16">
        <v>146.76300000000001</v>
      </c>
      <c r="BG83" s="16">
        <v>250.52099999999999</v>
      </c>
      <c r="BH83" s="16">
        <v>234.24</v>
      </c>
      <c r="BI83" s="16">
        <v>223.548</v>
      </c>
      <c r="BJ83" s="16">
        <v>108.373</v>
      </c>
      <c r="BK83" s="16">
        <v>145.554</v>
      </c>
      <c r="BL83" s="16">
        <v>217.53399999999999</v>
      </c>
      <c r="BM83" s="16">
        <v>104.85899999999999</v>
      </c>
      <c r="BN83" s="16">
        <v>36.872</v>
      </c>
      <c r="BO83" s="16">
        <v>192.74199999999999</v>
      </c>
      <c r="BP83" s="16">
        <v>1410.4549999999999</v>
      </c>
      <c r="BQ83" s="16">
        <v>1047.377</v>
      </c>
      <c r="BR83" s="16">
        <v>3117.3380000000002</v>
      </c>
      <c r="BS83" s="16">
        <v>1493.31</v>
      </c>
      <c r="BT83" s="16">
        <v>295.06400000000002</v>
      </c>
      <c r="BU83" s="16">
        <v>102.637</v>
      </c>
      <c r="BV83" s="16">
        <v>592.99800000000005</v>
      </c>
      <c r="BW83" s="16">
        <v>302.31299999999999</v>
      </c>
      <c r="BX83" s="16">
        <v>1795.5440000000001</v>
      </c>
      <c r="BY83" s="16">
        <v>4039.9380000000001</v>
      </c>
      <c r="BZ83" s="16">
        <v>1062.1659999999999</v>
      </c>
      <c r="CA83" s="16">
        <v>503.95299999999997</v>
      </c>
      <c r="CB83" s="16">
        <v>305.85500000000002</v>
      </c>
      <c r="CC83" s="16">
        <v>426.57900000000001</v>
      </c>
      <c r="CD83" s="16">
        <v>538.803</v>
      </c>
      <c r="CE83" s="16">
        <v>0</v>
      </c>
    </row>
    <row r="84" spans="45:83" x14ac:dyDescent="0.25">
      <c r="AS84" s="46"/>
      <c r="AT84" s="43" t="s">
        <v>281</v>
      </c>
      <c r="AU84" s="14" t="s">
        <v>180</v>
      </c>
      <c r="AV84" s="17">
        <v>311.346</v>
      </c>
      <c r="AW84" s="17">
        <v>6.03</v>
      </c>
      <c r="AX84" s="17">
        <v>9.0129999999999999</v>
      </c>
      <c r="AY84" s="17">
        <v>2.0579999999999998</v>
      </c>
      <c r="AZ84" s="17">
        <v>103.617</v>
      </c>
      <c r="BA84" s="17">
        <v>2.4809999999999999</v>
      </c>
      <c r="BB84" s="17">
        <v>18.158999999999999</v>
      </c>
      <c r="BC84" s="17">
        <v>19.07</v>
      </c>
      <c r="BD84" s="17">
        <v>0.872</v>
      </c>
      <c r="BE84" s="17">
        <v>76.155000000000001</v>
      </c>
      <c r="BF84" s="17">
        <v>9.1020000000000003</v>
      </c>
      <c r="BG84" s="17">
        <v>50.847000000000001</v>
      </c>
      <c r="BH84" s="17">
        <v>10.544</v>
      </c>
      <c r="BI84" s="17">
        <v>20.085000000000001</v>
      </c>
      <c r="BJ84" s="17">
        <v>12.108000000000001</v>
      </c>
      <c r="BK84" s="17">
        <v>6.2880000000000003</v>
      </c>
      <c r="BL84" s="17">
        <v>7.2759999999999998</v>
      </c>
      <c r="BM84" s="17">
        <v>1.5</v>
      </c>
      <c r="BN84" s="17">
        <v>-0.67</v>
      </c>
      <c r="BO84" s="17">
        <v>35.832000000000001</v>
      </c>
      <c r="BP84" s="17">
        <v>339.59699999999998</v>
      </c>
      <c r="BQ84" s="17">
        <v>390.04899999999998</v>
      </c>
      <c r="BR84" s="17">
        <v>640.221</v>
      </c>
      <c r="BS84" s="17">
        <v>903.91899999999998</v>
      </c>
      <c r="BT84" s="17">
        <v>522.14099999999996</v>
      </c>
      <c r="BU84" s="17">
        <v>105.08199999999999</v>
      </c>
      <c r="BV84" s="17">
        <v>276.68900000000002</v>
      </c>
      <c r="BW84" s="17">
        <v>121.258</v>
      </c>
      <c r="BX84" s="17">
        <v>-2473.174</v>
      </c>
      <c r="BY84" s="17">
        <v>1615.5909999999999</v>
      </c>
      <c r="BZ84" s="17">
        <v>850.529</v>
      </c>
      <c r="CA84" s="17">
        <v>140.63399999999999</v>
      </c>
      <c r="CB84" s="17">
        <v>396.07100000000003</v>
      </c>
      <c r="CC84" s="17">
        <v>75.927000000000007</v>
      </c>
      <c r="CD84" s="17">
        <v>449.50599999999997</v>
      </c>
      <c r="CE84" s="17">
        <v>0</v>
      </c>
    </row>
    <row r="85" spans="45:83" x14ac:dyDescent="0.25">
      <c r="AS85" s="46"/>
      <c r="AT85" s="49" t="s">
        <v>282</v>
      </c>
      <c r="AU85" s="14" t="s">
        <v>180</v>
      </c>
      <c r="AV85" s="16">
        <v>1198.9059999999999</v>
      </c>
      <c r="AW85" s="16">
        <v>457.82499999999999</v>
      </c>
      <c r="AX85" s="16">
        <v>20.111000000000001</v>
      </c>
      <c r="AY85" s="16">
        <v>36.768000000000001</v>
      </c>
      <c r="AZ85" s="16">
        <v>654.87900000000002</v>
      </c>
      <c r="BA85" s="16">
        <v>76.281000000000006</v>
      </c>
      <c r="BB85" s="16">
        <v>45.055999999999997</v>
      </c>
      <c r="BC85" s="16">
        <v>115.29600000000001</v>
      </c>
      <c r="BD85" s="16">
        <v>-21.032</v>
      </c>
      <c r="BE85" s="16">
        <v>303.48599999999999</v>
      </c>
      <c r="BF85" s="16">
        <v>85.691000000000003</v>
      </c>
      <c r="BG85" s="16">
        <v>110.054</v>
      </c>
      <c r="BH85" s="16">
        <v>-0.115</v>
      </c>
      <c r="BI85" s="16">
        <v>188.37</v>
      </c>
      <c r="BJ85" s="16">
        <v>89.616</v>
      </c>
      <c r="BK85" s="16">
        <v>93.71</v>
      </c>
      <c r="BL85" s="16">
        <v>80.402000000000001</v>
      </c>
      <c r="BM85" s="16">
        <v>12.349</v>
      </c>
      <c r="BN85" s="16">
        <v>-11.231999999999999</v>
      </c>
      <c r="BO85" s="16">
        <v>133.9</v>
      </c>
      <c r="BP85" s="16">
        <v>943.23900000000003</v>
      </c>
      <c r="BQ85" s="16">
        <v>824.08299999999997</v>
      </c>
      <c r="BR85" s="16">
        <v>1388.473</v>
      </c>
      <c r="BS85" s="16">
        <v>487.61099999999999</v>
      </c>
      <c r="BT85" s="16">
        <v>922.43499999999995</v>
      </c>
      <c r="BU85" s="16">
        <v>50.79</v>
      </c>
      <c r="BV85" s="16">
        <v>667.67700000000002</v>
      </c>
      <c r="BW85" s="16">
        <v>223.56200000000001</v>
      </c>
      <c r="BX85" s="16">
        <v>1566.4949999999999</v>
      </c>
      <c r="BY85" s="16">
        <v>4030.489</v>
      </c>
      <c r="BZ85" s="16">
        <v>1301.508</v>
      </c>
      <c r="CA85" s="16">
        <v>220.44499999999999</v>
      </c>
      <c r="CB85" s="16">
        <v>109.711</v>
      </c>
      <c r="CC85" s="16">
        <v>288.642</v>
      </c>
      <c r="CD85" s="16">
        <v>311.80700000000002</v>
      </c>
      <c r="CE85" s="16">
        <v>0</v>
      </c>
    </row>
    <row r="86" spans="45:83" x14ac:dyDescent="0.25">
      <c r="AS86" s="46"/>
      <c r="AT86" s="49" t="s">
        <v>283</v>
      </c>
      <c r="AU86" s="14" t="s">
        <v>180</v>
      </c>
      <c r="AV86" s="17">
        <v>109</v>
      </c>
      <c r="AW86" s="17">
        <v>4.2270000000000003</v>
      </c>
      <c r="AX86" s="17">
        <v>5.0460000000000003</v>
      </c>
      <c r="AY86" s="17">
        <v>2.339</v>
      </c>
      <c r="AZ86" s="17">
        <v>65.983999999999995</v>
      </c>
      <c r="BA86" s="17">
        <v>8.8439999999999994</v>
      </c>
      <c r="BB86" s="17">
        <v>3.0870000000000002</v>
      </c>
      <c r="BC86" s="17">
        <v>28.707999999999998</v>
      </c>
      <c r="BD86" s="17">
        <v>3.63</v>
      </c>
      <c r="BE86" s="17">
        <v>41.969000000000001</v>
      </c>
      <c r="BF86" s="17">
        <v>13.15</v>
      </c>
      <c r="BG86" s="17">
        <v>8.8780000000000001</v>
      </c>
      <c r="BH86" s="17">
        <v>0.33800000000000002</v>
      </c>
      <c r="BI86" s="17">
        <v>10.250999999999999</v>
      </c>
      <c r="BJ86" s="17">
        <v>66.290000000000006</v>
      </c>
      <c r="BK86" s="17">
        <v>9.4280000000000008</v>
      </c>
      <c r="BL86" s="17">
        <v>7.2750000000000004</v>
      </c>
      <c r="BM86" s="17">
        <v>15.571999999999999</v>
      </c>
      <c r="BN86" s="17">
        <v>13.166</v>
      </c>
      <c r="BO86" s="17">
        <v>10.125999999999999</v>
      </c>
      <c r="BP86" s="17">
        <v>59.890999999999998</v>
      </c>
      <c r="BQ86" s="17">
        <v>185.88800000000001</v>
      </c>
      <c r="BR86" s="17">
        <v>560.84199999999998</v>
      </c>
      <c r="BS86" s="17">
        <v>264.44200000000001</v>
      </c>
      <c r="BT86" s="17">
        <v>188.71100000000001</v>
      </c>
      <c r="BU86" s="17">
        <v>33.225000000000001</v>
      </c>
      <c r="BV86" s="17">
        <v>203.333</v>
      </c>
      <c r="BW86" s="17">
        <v>122.447</v>
      </c>
      <c r="BX86" s="17">
        <v>282.10199999999998</v>
      </c>
      <c r="BY86" s="17">
        <v>482.60300000000001</v>
      </c>
      <c r="BZ86" s="17">
        <v>551.70699999999999</v>
      </c>
      <c r="CA86" s="17">
        <v>80.906999999999996</v>
      </c>
      <c r="CB86" s="17">
        <v>62.387</v>
      </c>
      <c r="CC86" s="17">
        <v>136.41800000000001</v>
      </c>
      <c r="CD86" s="17">
        <v>859.61</v>
      </c>
      <c r="CE86" s="17">
        <v>0</v>
      </c>
    </row>
    <row r="87" spans="45:83" x14ac:dyDescent="0.25">
      <c r="AS87" s="57"/>
      <c r="AT87" s="49" t="s">
        <v>284</v>
      </c>
      <c r="AU87" s="14" t="s">
        <v>180</v>
      </c>
      <c r="AV87" s="16">
        <v>7986.0020000000004</v>
      </c>
      <c r="AW87" s="16">
        <v>279.798</v>
      </c>
      <c r="AX87" s="16">
        <v>63.01</v>
      </c>
      <c r="AY87" s="16">
        <v>47.761000000000003</v>
      </c>
      <c r="AZ87" s="16">
        <v>6861.0469999999996</v>
      </c>
      <c r="BA87" s="16">
        <v>1348.933</v>
      </c>
      <c r="BB87" s="16">
        <v>678.47500000000002</v>
      </c>
      <c r="BC87" s="16">
        <v>506.36900000000003</v>
      </c>
      <c r="BD87" s="16">
        <v>2895.3820000000001</v>
      </c>
      <c r="BE87" s="16">
        <v>1013.519</v>
      </c>
      <c r="BF87" s="16">
        <v>845.68799999999999</v>
      </c>
      <c r="BG87" s="16">
        <v>886.84799999999996</v>
      </c>
      <c r="BH87" s="16">
        <v>730.95299999999997</v>
      </c>
      <c r="BI87" s="16">
        <v>896.00300000000004</v>
      </c>
      <c r="BJ87" s="16">
        <v>432.74099999999999</v>
      </c>
      <c r="BK87" s="16">
        <v>1548.1569999999999</v>
      </c>
      <c r="BL87" s="16">
        <v>879.322</v>
      </c>
      <c r="BM87" s="16">
        <v>1102.2439999999999</v>
      </c>
      <c r="BN87" s="16">
        <v>220.78200000000001</v>
      </c>
      <c r="BO87" s="16">
        <v>1456.6120000000001</v>
      </c>
      <c r="BP87" s="16">
        <v>4124.3190000000004</v>
      </c>
      <c r="BQ87" s="16">
        <v>7410.3</v>
      </c>
      <c r="BR87" s="16">
        <v>5803.0159999999996</v>
      </c>
      <c r="BS87" s="16">
        <v>7316.6689999999999</v>
      </c>
      <c r="BT87" s="16">
        <v>1836.6320000000001</v>
      </c>
      <c r="BU87" s="16">
        <v>542.63300000000004</v>
      </c>
      <c r="BV87" s="16">
        <v>2081.5479999999998</v>
      </c>
      <c r="BW87" s="16">
        <v>2902.56</v>
      </c>
      <c r="BX87" s="16">
        <v>3784.07</v>
      </c>
      <c r="BY87" s="16">
        <v>14672.620999999999</v>
      </c>
      <c r="BZ87" s="16">
        <v>7183.7430000000004</v>
      </c>
      <c r="CA87" s="16">
        <v>865.57</v>
      </c>
      <c r="CB87" s="16">
        <v>2238.5880000000002</v>
      </c>
      <c r="CC87" s="16">
        <v>2078.3029999999999</v>
      </c>
      <c r="CD87" s="16">
        <v>3086.45</v>
      </c>
      <c r="CE87" s="16">
        <v>0</v>
      </c>
    </row>
    <row r="88" spans="45:83" x14ac:dyDescent="0.25">
      <c r="AS88" s="18" t="s">
        <v>285</v>
      </c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</row>
  </sheetData>
  <hyperlinks>
    <hyperlink ref="AS1" r:id="rId1" display="http://stats.oecd.org/OECDStat_Metadata/ShowMetadata.ashx?Dataset=IOTSI4_2018&amp;ShowOnWeb=true&amp;Lang=en" xr:uid="{00000000-0004-0000-0500-000000000000}"/>
    <hyperlink ref="AV2" r:id="rId2" display="http://stats.oecd.org/OECDStat_Metadata/ShowMetadata.ashx?Dataset=IOTSI4_2018&amp;Coords=[VAR].[VAL]&amp;ShowOnWeb=true&amp;Lang=en" xr:uid="{00000000-0004-0000-0500-000001000000}"/>
    <hyperlink ref="AT30" r:id="rId3" display="http://stats.oecd.org/OECDStat_Metadata/ShowMetadata.ashx?Dataset=IOTSI4_2018&amp;Coords=[COU].[CYP]&amp;ShowOnWeb=true&amp;Lang=en" xr:uid="{00000000-0004-0000-0500-000002000000}"/>
    <hyperlink ref="AT57" r:id="rId4" display="http://stats.oecd.org/OECDStat_Metadata/ShowMetadata.ashx?Dataset=IOTSI4_2018&amp;Coords=[COU].[CYP]&amp;ShowOnWeb=true&amp;Lang=en" xr:uid="{00000000-0004-0000-0500-000003000000}"/>
    <hyperlink ref="AT84" r:id="rId5" display="http://stats.oecd.org/OECDStat_Metadata/ShowMetadata.ashx?Dataset=IOTSI4_2018&amp;Coords=[COU].[CYP]&amp;ShowOnWeb=true&amp;Lang=en" xr:uid="{00000000-0004-0000-0500-000004000000}"/>
    <hyperlink ref="AS88" r:id="rId6" display="https://stats-2.oecd.org/index.aspx?DatasetCode=IOTSI4_2018" xr:uid="{00000000-0004-0000-0500-000005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63FB-C137-4DBC-A29C-CDB5A15463C2}">
  <dimension ref="A1:CD83"/>
  <sheetViews>
    <sheetView topLeftCell="AU1" workbookViewId="0">
      <selection activeCell="AV1" sqref="AV1"/>
    </sheetView>
  </sheetViews>
  <sheetFormatPr defaultRowHeight="15" x14ac:dyDescent="0.25"/>
  <cols>
    <col min="46" max="46" width="46.28515625" customWidth="1"/>
  </cols>
  <sheetData>
    <row r="1" spans="1:82" x14ac:dyDescent="0.25">
      <c r="A1" t="s">
        <v>286</v>
      </c>
      <c r="B1" t="s">
        <v>136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T1" t="s">
        <v>286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</row>
    <row r="2" spans="1:82" x14ac:dyDescent="0.25">
      <c r="A2" t="s">
        <v>181</v>
      </c>
      <c r="B2" t="s">
        <v>258</v>
      </c>
      <c r="C2">
        <v>701.24599999999998</v>
      </c>
      <c r="D2">
        <v>194.738</v>
      </c>
      <c r="E2">
        <v>267.60000000000002</v>
      </c>
      <c r="F2">
        <v>11.789</v>
      </c>
      <c r="G2">
        <v>3507.5770000000002</v>
      </c>
      <c r="H2">
        <v>735.94100000000003</v>
      </c>
      <c r="I2">
        <v>1540.164</v>
      </c>
      <c r="J2">
        <v>1800.713</v>
      </c>
      <c r="K2">
        <v>179.59399999999999</v>
      </c>
      <c r="L2">
        <v>2576.0189999999998</v>
      </c>
      <c r="M2">
        <v>1520.5730000000001</v>
      </c>
      <c r="N2">
        <v>1776.2059999999999</v>
      </c>
      <c r="O2">
        <v>2586.4690000000001</v>
      </c>
      <c r="P2">
        <v>4112.6109999999999</v>
      </c>
      <c r="Q2">
        <v>1552.6559999999999</v>
      </c>
      <c r="R2">
        <v>2824.9749999999999</v>
      </c>
      <c r="S2">
        <v>5107.6289999999999</v>
      </c>
      <c r="T2">
        <v>1931.405</v>
      </c>
      <c r="U2">
        <v>424.66300000000001</v>
      </c>
      <c r="V2">
        <v>3532.43</v>
      </c>
      <c r="W2">
        <v>3694.28</v>
      </c>
      <c r="X2">
        <v>12311.474</v>
      </c>
      <c r="Y2">
        <v>24491.695</v>
      </c>
      <c r="Z2">
        <v>10112.023999999999</v>
      </c>
      <c r="AA2">
        <v>8051.7749999999996</v>
      </c>
      <c r="AB2">
        <v>1535.0740000000001</v>
      </c>
      <c r="AC2">
        <v>1207.088</v>
      </c>
      <c r="AD2">
        <v>4013.404</v>
      </c>
      <c r="AE2">
        <v>9660.6859999999997</v>
      </c>
      <c r="AF2">
        <v>2072.1350000000002</v>
      </c>
      <c r="AG2">
        <v>17933.983</v>
      </c>
      <c r="AH2">
        <v>14079.045</v>
      </c>
      <c r="AI2">
        <v>15101.915000000001</v>
      </c>
      <c r="AJ2">
        <v>16985.025000000001</v>
      </c>
      <c r="AK2">
        <v>5370.43</v>
      </c>
      <c r="AL2">
        <v>195</v>
      </c>
      <c r="AT2" t="s">
        <v>181</v>
      </c>
      <c r="AU2">
        <f>SUMIFS(C:C,$A:$A,$AT2)</f>
        <v>54883.582999999984</v>
      </c>
      <c r="AV2">
        <f t="shared" ref="AV2:BA4" si="0">SUMIFS(D:D,$A:$A,$AT2)</f>
        <v>10465.786</v>
      </c>
      <c r="AW2">
        <f t="shared" si="0"/>
        <v>8081.5520000000006</v>
      </c>
      <c r="AX2">
        <f t="shared" si="0"/>
        <v>1083.7159999999997</v>
      </c>
      <c r="AY2">
        <f t="shared" si="0"/>
        <v>137630.67600000004</v>
      </c>
      <c r="AZ2">
        <f t="shared" si="0"/>
        <v>40827.025000000009</v>
      </c>
      <c r="BA2">
        <f t="shared" si="0"/>
        <v>23018.526000000002</v>
      </c>
      <c r="BB2">
        <f t="shared" ref="BB2:BB4" si="1">SUMIFS(J:J,$A:$A,$AT2)</f>
        <v>45914.686999999998</v>
      </c>
      <c r="BC2">
        <f t="shared" ref="BC2:BC4" si="2">SUMIFS(K:K,$A:$A,$AT2)</f>
        <v>19566.510000000002</v>
      </c>
      <c r="BD2">
        <f t="shared" ref="BD2:BD4" si="3">SUMIFS(L:L,$A:$A,$AT2)</f>
        <v>109034.41</v>
      </c>
      <c r="BE2">
        <f t="shared" ref="BE2:BE4" si="4">SUMIFS(M:M,$A:$A,$AT2)</f>
        <v>58279.880999999987</v>
      </c>
      <c r="BF2">
        <f t="shared" ref="BF2:BF4" si="5">SUMIFS(N:N,$A:$A,$AT2)</f>
        <v>41753.633000000002</v>
      </c>
      <c r="BG2">
        <f t="shared" ref="BG2:BG4" si="6">SUMIFS(O:O,$A:$A,$AT2)</f>
        <v>47488.813999999998</v>
      </c>
      <c r="BH2">
        <f t="shared" ref="BH2:BH4" si="7">SUMIFS(P:P,$A:$A,$AT2)</f>
        <v>118913.80500000001</v>
      </c>
      <c r="BI2">
        <f t="shared" ref="BI2:BI4" si="8">SUMIFS(Q:Q,$A:$A,$AT2)</f>
        <v>56445.161999999997</v>
      </c>
      <c r="BJ2">
        <f t="shared" ref="BJ2:BJ4" si="9">SUMIFS(R:R,$A:$A,$AT2)</f>
        <v>63336.608</v>
      </c>
      <c r="BK2">
        <f t="shared" ref="BK2:BK4" si="10">SUMIFS(S:S,$A:$A,$AT2)</f>
        <v>147651.59599999993</v>
      </c>
      <c r="BL2">
        <f t="shared" ref="BL2:BL4" si="11">SUMIFS(T:T,$A:$A,$AT2)</f>
        <v>125692.34</v>
      </c>
      <c r="BM2">
        <f t="shared" ref="BM2:BM4" si="12">SUMIFS(U:U,$A:$A,$AT2)</f>
        <v>34124.840000000004</v>
      </c>
      <c r="BN2">
        <f t="shared" ref="BN2:BN4" si="13">SUMIFS(V:V,$A:$A,$AT2)</f>
        <v>118933.08199999998</v>
      </c>
      <c r="BO2">
        <f t="shared" ref="BO2:BO4" si="14">SUMIFS(W:W,$A:$A,$AT2)</f>
        <v>117139.80500000004</v>
      </c>
      <c r="BP2">
        <f t="shared" ref="BP2:BP4" si="15">SUMIFS(X:X,$A:$A,$AT2)</f>
        <v>343475.09199999989</v>
      </c>
      <c r="BQ2">
        <f t="shared" ref="BQ2:BQ4" si="16">SUMIFS(Y:Y,$A:$A,$AT2)</f>
        <v>782735.81300000008</v>
      </c>
      <c r="BR2">
        <f t="shared" ref="BR2:BR4" si="17">SUMIFS(Z:Z,$A:$A,$AT2)</f>
        <v>332294.40799999994</v>
      </c>
      <c r="BS2">
        <f t="shared" ref="BS2:BS4" si="18">SUMIFS(AA:AA,$A:$A,$AT2)</f>
        <v>185110.19</v>
      </c>
      <c r="BT2">
        <f t="shared" ref="BT2:BT4" si="19">SUMIFS(AB:AB,$A:$A,$AT2)</f>
        <v>70003.239999999991</v>
      </c>
      <c r="BU2">
        <f t="shared" ref="BU2:BU4" si="20">SUMIFS(AC:AC,$A:$A,$AT2)</f>
        <v>45858.306999999993</v>
      </c>
      <c r="BV2">
        <f t="shared" ref="BV2:BV4" si="21">SUMIFS(AD:AD,$A:$A,$AT2)</f>
        <v>177953.48699999999</v>
      </c>
      <c r="BW2">
        <f t="shared" ref="BW2:BW4" si="22">SUMIFS(AE:AE,$A:$A,$AT2)</f>
        <v>303789.56599999999</v>
      </c>
      <c r="BX2">
        <f t="shared" ref="BX2:BX4" si="23">SUMIFS(AF:AF,$A:$A,$AT2)</f>
        <v>59182.811999999991</v>
      </c>
      <c r="BY2">
        <f t="shared" ref="BY2:BY4" si="24">SUMIFS(AG:AG,$A:$A,$AT2)</f>
        <v>746175.84800000023</v>
      </c>
      <c r="BZ2">
        <f t="shared" ref="BZ2:BZ4" si="25">SUMIFS(AH:AH,$A:$A,$AT2)</f>
        <v>596485.34900000005</v>
      </c>
      <c r="CA2">
        <f t="shared" ref="CA2:CA4" si="26">SUMIFS(AI:AI,$A:$A,$AT2)</f>
        <v>500619.712</v>
      </c>
      <c r="CB2">
        <f t="shared" ref="CB2:CB4" si="27">SUMIFS(AJ:AJ,$A:$A,$AT2)</f>
        <v>657890.91700000013</v>
      </c>
      <c r="CC2">
        <f t="shared" ref="CC2:CC4" si="28">SUMIFS(AK:AK,$A:$A,$AT2)</f>
        <v>199634.505</v>
      </c>
      <c r="CD2">
        <f t="shared" ref="CD2:CD4" si="29">SUMIFS(AL:AL,$A:$A,$AT2)</f>
        <v>49877.099999999991</v>
      </c>
    </row>
    <row r="3" spans="1:82" x14ac:dyDescent="0.25">
      <c r="A3" t="str">
        <f t="shared" ref="A3:A28" si="30">A2</f>
        <v>LABR: Compensation of employees</v>
      </c>
      <c r="B3" t="s">
        <v>259</v>
      </c>
      <c r="C3">
        <v>640.93700000000001</v>
      </c>
      <c r="D3">
        <v>31.786999999999999</v>
      </c>
      <c r="E3">
        <v>96.885999999999996</v>
      </c>
      <c r="F3">
        <v>0.61499999999999999</v>
      </c>
      <c r="G3">
        <v>5361.9309999999996</v>
      </c>
      <c r="H3">
        <v>1102.498</v>
      </c>
      <c r="I3">
        <v>591.13400000000001</v>
      </c>
      <c r="J3">
        <v>1544.819</v>
      </c>
      <c r="K3">
        <v>1617.797</v>
      </c>
      <c r="L3">
        <v>7389.7929999999997</v>
      </c>
      <c r="M3">
        <v>1619.732</v>
      </c>
      <c r="N3">
        <v>1983.7819999999999</v>
      </c>
      <c r="O3">
        <v>2485.0790000000002</v>
      </c>
      <c r="P3">
        <v>3003.75</v>
      </c>
      <c r="Q3">
        <v>856.21900000000005</v>
      </c>
      <c r="R3">
        <v>1062.296</v>
      </c>
      <c r="S3">
        <v>2330.931</v>
      </c>
      <c r="T3">
        <v>2247.15</v>
      </c>
      <c r="U3">
        <v>608.65200000000004</v>
      </c>
      <c r="V3">
        <v>2509.922</v>
      </c>
      <c r="W3">
        <v>4690.0140000000001</v>
      </c>
      <c r="X3">
        <v>11489.189</v>
      </c>
      <c r="Y3">
        <v>28463.371999999999</v>
      </c>
      <c r="Z3">
        <v>15076.995000000001</v>
      </c>
      <c r="AA3">
        <v>4383.902</v>
      </c>
      <c r="AB3">
        <v>1723.7449999999999</v>
      </c>
      <c r="AC3">
        <v>2189.2179999999998</v>
      </c>
      <c r="AD3">
        <v>5176.3280000000004</v>
      </c>
      <c r="AE3">
        <v>11488.13</v>
      </c>
      <c r="AF3">
        <v>1069.153</v>
      </c>
      <c r="AG3">
        <v>27172.262999999999</v>
      </c>
      <c r="AH3">
        <v>28872.364000000001</v>
      </c>
      <c r="AI3">
        <v>25487.934000000001</v>
      </c>
      <c r="AJ3">
        <v>24187.116000000002</v>
      </c>
      <c r="AK3">
        <v>5344.4229999999998</v>
      </c>
      <c r="AL3">
        <v>478.9</v>
      </c>
      <c r="AT3" t="s">
        <v>182</v>
      </c>
      <c r="AU3">
        <f t="shared" ref="AU3:AU4" si="31">SUMIFS(C:C,$A:$A,$AT3)</f>
        <v>-46062.946000000011</v>
      </c>
      <c r="AV3">
        <f>SUMIFS(D:D,$A:$A,$AT3)</f>
        <v>-3817.2939999999999</v>
      </c>
      <c r="AW3">
        <f t="shared" si="0"/>
        <v>329.54499999999996</v>
      </c>
      <c r="AX3">
        <f t="shared" si="0"/>
        <v>129.14500000000001</v>
      </c>
      <c r="AY3">
        <f t="shared" si="0"/>
        <v>3922.3910000000001</v>
      </c>
      <c r="AZ3">
        <f t="shared" si="0"/>
        <v>1009.3850000000001</v>
      </c>
      <c r="BA3">
        <f t="shared" si="0"/>
        <v>552.07400000000007</v>
      </c>
      <c r="BB3">
        <f t="shared" si="1"/>
        <v>1146.4230000000002</v>
      </c>
      <c r="BC3">
        <f t="shared" si="2"/>
        <v>1412.809</v>
      </c>
      <c r="BD3">
        <f t="shared" si="3"/>
        <v>3321.9250000000002</v>
      </c>
      <c r="BE3">
        <f t="shared" si="4"/>
        <v>1309.7109999999996</v>
      </c>
      <c r="BF3">
        <f t="shared" si="5"/>
        <v>1345.5870000000002</v>
      </c>
      <c r="BG3">
        <f t="shared" si="6"/>
        <v>1157.1690000000001</v>
      </c>
      <c r="BH3">
        <f t="shared" si="7"/>
        <v>2481.6349999999998</v>
      </c>
      <c r="BI3">
        <f t="shared" si="8"/>
        <v>563.226</v>
      </c>
      <c r="BJ3">
        <f t="shared" si="9"/>
        <v>990.24599999999998</v>
      </c>
      <c r="BK3">
        <f t="shared" si="10"/>
        <v>2507.3899999999994</v>
      </c>
      <c r="BL3">
        <f t="shared" si="11"/>
        <v>2490.4209999999998</v>
      </c>
      <c r="BM3">
        <f t="shared" si="12"/>
        <v>817.09300000000019</v>
      </c>
      <c r="BN3">
        <f t="shared" si="13"/>
        <v>2206.3209999999999</v>
      </c>
      <c r="BO3">
        <f t="shared" si="14"/>
        <v>10705.149000000001</v>
      </c>
      <c r="BP3">
        <f t="shared" si="15"/>
        <v>11908.082</v>
      </c>
      <c r="BQ3">
        <f t="shared" si="16"/>
        <v>23663.776000000002</v>
      </c>
      <c r="BR3">
        <f t="shared" si="17"/>
        <v>10267.079000000003</v>
      </c>
      <c r="BS3">
        <f t="shared" si="18"/>
        <v>5071.3090000000002</v>
      </c>
      <c r="BT3">
        <f t="shared" si="19"/>
        <v>-92.722000000000037</v>
      </c>
      <c r="BU3">
        <f t="shared" si="20"/>
        <v>2908.7690000000002</v>
      </c>
      <c r="BV3">
        <f t="shared" si="21"/>
        <v>4070.6200000000003</v>
      </c>
      <c r="BW3">
        <f t="shared" si="22"/>
        <v>28341.017000000003</v>
      </c>
      <c r="BX3">
        <f t="shared" si="23"/>
        <v>83415.425999999992</v>
      </c>
      <c r="BY3">
        <f t="shared" si="24"/>
        <v>8000.5279999999984</v>
      </c>
      <c r="BZ3">
        <f t="shared" si="25"/>
        <v>10879.510000000004</v>
      </c>
      <c r="CA3">
        <f t="shared" si="26"/>
        <v>2762.7149999999997</v>
      </c>
      <c r="CB3">
        <f t="shared" si="27"/>
        <v>6979.8869999999997</v>
      </c>
      <c r="CC3">
        <f t="shared" si="28"/>
        <v>2118.71</v>
      </c>
      <c r="CD3">
        <f t="shared" si="29"/>
        <v>0</v>
      </c>
    </row>
    <row r="4" spans="1:82" x14ac:dyDescent="0.25">
      <c r="A4" t="str">
        <f t="shared" si="30"/>
        <v>LABR: Compensation of employees</v>
      </c>
      <c r="B4" t="s">
        <v>260</v>
      </c>
      <c r="C4">
        <v>1571.2159999999999</v>
      </c>
      <c r="D4">
        <v>565.09</v>
      </c>
      <c r="E4">
        <v>172.84100000000001</v>
      </c>
      <c r="F4">
        <v>45.651000000000003</v>
      </c>
      <c r="G4">
        <v>1668.393</v>
      </c>
      <c r="H4">
        <v>570.84</v>
      </c>
      <c r="I4">
        <v>415.995</v>
      </c>
      <c r="J4">
        <v>607.99199999999996</v>
      </c>
      <c r="K4">
        <v>49.923999999999999</v>
      </c>
      <c r="L4">
        <v>786.16700000000003</v>
      </c>
      <c r="M4">
        <v>1465.905</v>
      </c>
      <c r="N4">
        <v>1027.701</v>
      </c>
      <c r="O4">
        <v>906.37800000000004</v>
      </c>
      <c r="P4">
        <v>2625.1320000000001</v>
      </c>
      <c r="Q4">
        <v>789.92700000000002</v>
      </c>
      <c r="R4">
        <v>1733.0070000000001</v>
      </c>
      <c r="S4">
        <v>2426.0709999999999</v>
      </c>
      <c r="T4">
        <v>3549.556</v>
      </c>
      <c r="U4">
        <v>471.80500000000001</v>
      </c>
      <c r="V4">
        <v>1662.02</v>
      </c>
      <c r="W4">
        <v>1796.4839999999999</v>
      </c>
      <c r="X4">
        <v>3658.3960000000002</v>
      </c>
      <c r="Y4">
        <v>8744.393</v>
      </c>
      <c r="Z4">
        <v>4583.1139999999996</v>
      </c>
      <c r="AA4">
        <v>1522.44</v>
      </c>
      <c r="AB4">
        <v>524.73</v>
      </c>
      <c r="AC4">
        <v>605.91800000000001</v>
      </c>
      <c r="AD4">
        <v>2381.6060000000002</v>
      </c>
      <c r="AE4">
        <v>2469.5889999999999</v>
      </c>
      <c r="AF4">
        <v>796.38300000000004</v>
      </c>
      <c r="AG4">
        <v>5513.674</v>
      </c>
      <c r="AH4">
        <v>6415.2510000000002</v>
      </c>
      <c r="AI4">
        <v>4963.5079999999998</v>
      </c>
      <c r="AJ4">
        <v>5316.4139999999998</v>
      </c>
      <c r="AK4">
        <v>1511.021</v>
      </c>
      <c r="AL4">
        <v>140.80000000000001</v>
      </c>
      <c r="AT4" t="s">
        <v>183</v>
      </c>
      <c r="AU4">
        <f t="shared" si="31"/>
        <v>201055.66399999999</v>
      </c>
      <c r="AV4">
        <f t="shared" si="0"/>
        <v>26454.902999999998</v>
      </c>
      <c r="AW4">
        <f t="shared" si="0"/>
        <v>9127.2010000000028</v>
      </c>
      <c r="AX4">
        <f t="shared" si="0"/>
        <v>1056.9419999999998</v>
      </c>
      <c r="AY4">
        <f t="shared" si="0"/>
        <v>126120.63499999999</v>
      </c>
      <c r="AZ4">
        <f t="shared" si="0"/>
        <v>25884.292999999994</v>
      </c>
      <c r="BA4">
        <f t="shared" si="0"/>
        <v>14175.700999999997</v>
      </c>
      <c r="BB4">
        <f t="shared" si="1"/>
        <v>30948.890999999996</v>
      </c>
      <c r="BC4">
        <f t="shared" si="2"/>
        <v>9611.476999999999</v>
      </c>
      <c r="BD4">
        <f t="shared" si="3"/>
        <v>167579.56400000004</v>
      </c>
      <c r="BE4">
        <f t="shared" si="4"/>
        <v>35664.904999999992</v>
      </c>
      <c r="BF4">
        <f t="shared" si="5"/>
        <v>26703.78</v>
      </c>
      <c r="BG4">
        <f t="shared" si="6"/>
        <v>25054.418000000001</v>
      </c>
      <c r="BH4">
        <f t="shared" si="7"/>
        <v>61654.159</v>
      </c>
      <c r="BI4">
        <f t="shared" si="8"/>
        <v>49692.610999999997</v>
      </c>
      <c r="BJ4">
        <f t="shared" si="9"/>
        <v>37768.842999999993</v>
      </c>
      <c r="BK4">
        <f t="shared" si="10"/>
        <v>83510.115000000005</v>
      </c>
      <c r="BL4">
        <f t="shared" si="11"/>
        <v>102325.64</v>
      </c>
      <c r="BM4">
        <f t="shared" si="12"/>
        <v>27087.566999999999</v>
      </c>
      <c r="BN4">
        <f t="shared" si="13"/>
        <v>60402.39899999999</v>
      </c>
      <c r="BO4">
        <f t="shared" si="14"/>
        <v>211098.84799999994</v>
      </c>
      <c r="BP4">
        <f t="shared" si="15"/>
        <v>261338.82399999999</v>
      </c>
      <c r="BQ4">
        <f t="shared" si="16"/>
        <v>566378.60900000005</v>
      </c>
      <c r="BR4">
        <f t="shared" si="17"/>
        <v>274737.61499999987</v>
      </c>
      <c r="BS4">
        <f t="shared" si="18"/>
        <v>150140.70600000003</v>
      </c>
      <c r="BT4">
        <f t="shared" si="19"/>
        <v>64998.378000000012</v>
      </c>
      <c r="BU4">
        <f t="shared" si="20"/>
        <v>101786.32300000002</v>
      </c>
      <c r="BV4">
        <f t="shared" si="21"/>
        <v>105719.89000000003</v>
      </c>
      <c r="BW4">
        <f t="shared" si="22"/>
        <v>260988.81</v>
      </c>
      <c r="BX4">
        <f t="shared" si="23"/>
        <v>1181581.7610000002</v>
      </c>
      <c r="BY4">
        <f t="shared" si="24"/>
        <v>541590.02399999998</v>
      </c>
      <c r="BZ4">
        <f t="shared" si="25"/>
        <v>182675.541</v>
      </c>
      <c r="CA4">
        <f t="shared" si="26"/>
        <v>98198.075999999986</v>
      </c>
      <c r="CB4">
        <f t="shared" si="27"/>
        <v>223331.69699999999</v>
      </c>
      <c r="CC4">
        <f t="shared" si="28"/>
        <v>158800.88400000002</v>
      </c>
      <c r="CD4">
        <f t="shared" si="29"/>
        <v>0</v>
      </c>
    </row>
    <row r="5" spans="1:82" x14ac:dyDescent="0.25">
      <c r="A5" t="str">
        <f t="shared" si="30"/>
        <v>LABR: Compensation of employees</v>
      </c>
      <c r="B5" t="s">
        <v>261</v>
      </c>
      <c r="C5">
        <v>1132.539</v>
      </c>
      <c r="D5">
        <v>65.323999999999998</v>
      </c>
      <c r="E5">
        <v>32.286999999999999</v>
      </c>
      <c r="F5">
        <v>66.707999999999998</v>
      </c>
      <c r="G5">
        <v>2094.1819999999998</v>
      </c>
      <c r="H5">
        <v>250.01900000000001</v>
      </c>
      <c r="I5">
        <v>468.43599999999998</v>
      </c>
      <c r="J5">
        <v>731.06600000000003</v>
      </c>
      <c r="K5">
        <v>404.78500000000003</v>
      </c>
      <c r="L5">
        <v>3652.49</v>
      </c>
      <c r="M5">
        <v>654.53800000000001</v>
      </c>
      <c r="N5">
        <v>872.72299999999996</v>
      </c>
      <c r="O5">
        <v>344.96899999999999</v>
      </c>
      <c r="P5">
        <v>2141.3409999999999</v>
      </c>
      <c r="Q5">
        <v>1179.636</v>
      </c>
      <c r="R5">
        <v>844.32600000000002</v>
      </c>
      <c r="S5">
        <v>4152.5940000000001</v>
      </c>
      <c r="T5">
        <v>253.31399999999999</v>
      </c>
      <c r="U5">
        <v>215.18600000000001</v>
      </c>
      <c r="V5">
        <v>2237</v>
      </c>
      <c r="W5">
        <v>1525.5319999999999</v>
      </c>
      <c r="X5">
        <v>9147.8320000000003</v>
      </c>
      <c r="Y5">
        <v>22341.146000000001</v>
      </c>
      <c r="Z5">
        <v>7242.0690000000004</v>
      </c>
      <c r="AA5">
        <v>2976.721</v>
      </c>
      <c r="AB5">
        <v>2386.806</v>
      </c>
      <c r="AC5">
        <v>972.07799999999997</v>
      </c>
      <c r="AD5">
        <v>4163.991</v>
      </c>
      <c r="AE5">
        <v>7926.7979999999998</v>
      </c>
      <c r="AF5">
        <v>2023.5909999999999</v>
      </c>
      <c r="AG5">
        <v>18010.62</v>
      </c>
      <c r="AH5">
        <v>10642.183999999999</v>
      </c>
      <c r="AI5">
        <v>14290.32</v>
      </c>
      <c r="AJ5">
        <v>26360.138999999999</v>
      </c>
      <c r="AK5">
        <v>5316.87</v>
      </c>
      <c r="AL5">
        <v>742.4</v>
      </c>
    </row>
    <row r="6" spans="1:82" x14ac:dyDescent="0.25">
      <c r="A6" t="str">
        <f t="shared" si="30"/>
        <v>LABR: Compensation of employees</v>
      </c>
      <c r="B6" t="s">
        <v>262</v>
      </c>
      <c r="C6">
        <v>232.04</v>
      </c>
      <c r="D6">
        <v>87.513000000000005</v>
      </c>
      <c r="E6">
        <v>38.322000000000003</v>
      </c>
      <c r="F6">
        <v>0.99399999999999999</v>
      </c>
      <c r="G6">
        <v>220.352</v>
      </c>
      <c r="H6">
        <v>143.63300000000001</v>
      </c>
      <c r="I6">
        <v>303.21199999999999</v>
      </c>
      <c r="J6">
        <v>77.778999999999996</v>
      </c>
      <c r="K6">
        <v>31.216000000000001</v>
      </c>
      <c r="L6">
        <v>47.07</v>
      </c>
      <c r="M6">
        <v>62.776000000000003</v>
      </c>
      <c r="N6">
        <v>93.998000000000005</v>
      </c>
      <c r="O6">
        <v>12.685</v>
      </c>
      <c r="P6">
        <v>269.43200000000002</v>
      </c>
      <c r="Q6">
        <v>83.944999999999993</v>
      </c>
      <c r="R6">
        <v>102.087</v>
      </c>
      <c r="S6">
        <v>84.626999999999995</v>
      </c>
      <c r="T6">
        <v>101.28100000000001</v>
      </c>
      <c r="U6">
        <v>11.715</v>
      </c>
      <c r="V6">
        <v>262.36799999999999</v>
      </c>
      <c r="W6">
        <v>181.24</v>
      </c>
      <c r="X6">
        <v>794.73199999999997</v>
      </c>
      <c r="Y6">
        <v>1287.6500000000001</v>
      </c>
      <c r="Z6">
        <v>681.77599999999995</v>
      </c>
      <c r="AA6">
        <v>254.137</v>
      </c>
      <c r="AB6">
        <v>109.402</v>
      </c>
      <c r="AC6">
        <v>130.607</v>
      </c>
      <c r="AD6">
        <v>400.303</v>
      </c>
      <c r="AE6">
        <v>317.24799999999999</v>
      </c>
      <c r="AF6">
        <v>159.39599999999999</v>
      </c>
      <c r="AG6">
        <v>1058.027</v>
      </c>
      <c r="AH6">
        <v>1093.7550000000001</v>
      </c>
      <c r="AI6">
        <v>796.62300000000005</v>
      </c>
      <c r="AJ6">
        <v>668.40800000000002</v>
      </c>
      <c r="AK6">
        <v>350.41800000000001</v>
      </c>
      <c r="AL6">
        <v>0</v>
      </c>
    </row>
    <row r="7" spans="1:82" x14ac:dyDescent="0.25">
      <c r="A7" t="str">
        <f t="shared" si="30"/>
        <v>LABR: Compensation of employees</v>
      </c>
      <c r="B7" t="s">
        <v>263</v>
      </c>
      <c r="C7">
        <v>1222.4159999999999</v>
      </c>
      <c r="D7">
        <v>11.284000000000001</v>
      </c>
      <c r="E7">
        <v>249.858</v>
      </c>
      <c r="F7">
        <v>18.701000000000001</v>
      </c>
      <c r="G7">
        <v>1833.8130000000001</v>
      </c>
      <c r="H7">
        <v>289.63</v>
      </c>
      <c r="I7">
        <v>941.63400000000001</v>
      </c>
      <c r="J7">
        <v>2063.0390000000002</v>
      </c>
      <c r="K7">
        <v>305.34199999999998</v>
      </c>
      <c r="L7">
        <v>1234.405</v>
      </c>
      <c r="M7">
        <v>704.00300000000004</v>
      </c>
      <c r="N7">
        <v>729.02300000000002</v>
      </c>
      <c r="O7">
        <v>1037.0039999999999</v>
      </c>
      <c r="P7">
        <v>2039.2529999999999</v>
      </c>
      <c r="Q7">
        <v>1819.9860000000001</v>
      </c>
      <c r="R7">
        <v>995.22199999999998</v>
      </c>
      <c r="S7">
        <v>3116.6489999999999</v>
      </c>
      <c r="T7">
        <v>362.18599999999998</v>
      </c>
      <c r="U7">
        <v>369.41899999999998</v>
      </c>
      <c r="V7">
        <v>1614.3779999999999</v>
      </c>
      <c r="W7">
        <v>1475.0730000000001</v>
      </c>
      <c r="X7">
        <v>9068.3359999999993</v>
      </c>
      <c r="Y7">
        <v>12096.516</v>
      </c>
      <c r="Z7">
        <v>6423.7719999999999</v>
      </c>
      <c r="AA7">
        <v>2578.2809999999999</v>
      </c>
      <c r="AB7">
        <v>1559.7650000000001</v>
      </c>
      <c r="AC7">
        <v>789.74300000000005</v>
      </c>
      <c r="AD7">
        <v>4105.0770000000002</v>
      </c>
      <c r="AE7">
        <v>3151.7260000000001</v>
      </c>
      <c r="AF7">
        <v>1095.0540000000001</v>
      </c>
      <c r="AG7">
        <v>12272.989</v>
      </c>
      <c r="AH7">
        <v>8772.6039999999994</v>
      </c>
      <c r="AI7">
        <v>8984.9140000000007</v>
      </c>
      <c r="AJ7">
        <v>17772.606</v>
      </c>
      <c r="AK7">
        <v>4134.1940000000004</v>
      </c>
      <c r="AL7">
        <v>271.8</v>
      </c>
    </row>
    <row r="8" spans="1:82" x14ac:dyDescent="0.25">
      <c r="A8" t="str">
        <f t="shared" si="30"/>
        <v>LABR: Compensation of employees</v>
      </c>
      <c r="B8" t="s">
        <v>264</v>
      </c>
      <c r="C8">
        <v>11154.022999999999</v>
      </c>
      <c r="D8">
        <v>47.436</v>
      </c>
      <c r="E8">
        <v>890.72</v>
      </c>
      <c r="F8">
        <v>35.223999999999997</v>
      </c>
      <c r="G8">
        <v>24513.475999999999</v>
      </c>
      <c r="H8">
        <v>3971.0450000000001</v>
      </c>
      <c r="I8">
        <v>2729.7040000000002</v>
      </c>
      <c r="J8">
        <v>6310.8609999999999</v>
      </c>
      <c r="K8">
        <v>1170.732</v>
      </c>
      <c r="L8">
        <v>15546.380999999999</v>
      </c>
      <c r="M8">
        <v>8900.4069999999992</v>
      </c>
      <c r="N8">
        <v>5362.951</v>
      </c>
      <c r="O8">
        <v>5679.6139999999996</v>
      </c>
      <c r="P8">
        <v>15290.638000000001</v>
      </c>
      <c r="Q8">
        <v>7441.1220000000003</v>
      </c>
      <c r="R8">
        <v>5709.3509999999997</v>
      </c>
      <c r="S8">
        <v>9034.5609999999997</v>
      </c>
      <c r="T8">
        <v>10837.513000000001</v>
      </c>
      <c r="U8">
        <v>8766.31</v>
      </c>
      <c r="V8">
        <v>23463.284</v>
      </c>
      <c r="W8">
        <v>21829.046999999999</v>
      </c>
      <c r="X8">
        <v>73790.263999999996</v>
      </c>
      <c r="Y8">
        <v>159249.834</v>
      </c>
      <c r="Z8">
        <v>69644.596000000005</v>
      </c>
      <c r="AA8">
        <v>36667.639000000003</v>
      </c>
      <c r="AB8">
        <v>15972.924000000001</v>
      </c>
      <c r="AC8">
        <v>10482.745000000001</v>
      </c>
      <c r="AD8">
        <v>39849.381999999998</v>
      </c>
      <c r="AE8">
        <v>57215.618000000002</v>
      </c>
      <c r="AF8">
        <v>17553.698</v>
      </c>
      <c r="AG8">
        <v>204144.18</v>
      </c>
      <c r="AH8">
        <v>125048.731</v>
      </c>
      <c r="AI8">
        <v>99845.043000000005</v>
      </c>
      <c r="AJ8">
        <v>136475.59400000001</v>
      </c>
      <c r="AK8">
        <v>42732.163</v>
      </c>
      <c r="AL8">
        <v>3738</v>
      </c>
    </row>
    <row r="9" spans="1:82" x14ac:dyDescent="0.25">
      <c r="A9" t="str">
        <f t="shared" si="30"/>
        <v>LABR: Compensation of employees</v>
      </c>
      <c r="B9" t="s">
        <v>265</v>
      </c>
      <c r="C9">
        <v>6925.1189999999997</v>
      </c>
      <c r="D9">
        <v>2174.2080000000001</v>
      </c>
      <c r="E9">
        <v>2490.4369999999999</v>
      </c>
      <c r="F9">
        <v>76.887</v>
      </c>
      <c r="G9">
        <v>36640.588000000003</v>
      </c>
      <c r="H9">
        <v>5687.3040000000001</v>
      </c>
      <c r="I9">
        <v>5879.9170000000004</v>
      </c>
      <c r="J9">
        <v>13001.543</v>
      </c>
      <c r="K9">
        <v>2326.88</v>
      </c>
      <c r="L9">
        <v>37737.557000000001</v>
      </c>
      <c r="M9">
        <v>21262.601999999999</v>
      </c>
      <c r="N9">
        <v>11347.204</v>
      </c>
      <c r="O9">
        <v>16215.255999999999</v>
      </c>
      <c r="P9">
        <v>42338.207000000002</v>
      </c>
      <c r="Q9">
        <v>25044.697</v>
      </c>
      <c r="R9">
        <v>30192.763999999999</v>
      </c>
      <c r="S9">
        <v>72444.23</v>
      </c>
      <c r="T9">
        <v>71194.187000000005</v>
      </c>
      <c r="U9">
        <v>11009.51</v>
      </c>
      <c r="V9">
        <v>33337.392999999996</v>
      </c>
      <c r="W9">
        <v>30839.792000000001</v>
      </c>
      <c r="X9">
        <v>86561.956000000006</v>
      </c>
      <c r="Y9">
        <v>198086.39300000001</v>
      </c>
      <c r="Z9">
        <v>78365.62</v>
      </c>
      <c r="AA9">
        <v>33182.909</v>
      </c>
      <c r="AB9">
        <v>17618.526000000002</v>
      </c>
      <c r="AC9">
        <v>9583.9189999999999</v>
      </c>
      <c r="AD9">
        <v>48166.866000000002</v>
      </c>
      <c r="AE9">
        <v>78905.036999999997</v>
      </c>
      <c r="AF9">
        <v>13847.047</v>
      </c>
      <c r="AG9">
        <v>181757.24600000001</v>
      </c>
      <c r="AH9">
        <v>147189.31899999999</v>
      </c>
      <c r="AI9">
        <v>112585.266</v>
      </c>
      <c r="AJ9">
        <v>171251.394</v>
      </c>
      <c r="AK9">
        <v>58497.485000000001</v>
      </c>
      <c r="AL9">
        <v>8453.2999999999993</v>
      </c>
    </row>
    <row r="10" spans="1:82" x14ac:dyDescent="0.25">
      <c r="A10" t="str">
        <f t="shared" si="30"/>
        <v>LABR: Compensation of employees</v>
      </c>
      <c r="B10" t="s">
        <v>266</v>
      </c>
      <c r="C10">
        <v>1026.671</v>
      </c>
      <c r="D10">
        <v>15.359</v>
      </c>
      <c r="E10">
        <v>352.70699999999999</v>
      </c>
      <c r="F10">
        <v>19.079999999999998</v>
      </c>
      <c r="G10">
        <v>2075.0700000000002</v>
      </c>
      <c r="H10">
        <v>311.298</v>
      </c>
      <c r="I10">
        <v>41.545000000000002</v>
      </c>
      <c r="J10">
        <v>317.41899999999998</v>
      </c>
      <c r="K10">
        <v>117.24</v>
      </c>
      <c r="L10">
        <v>741.23800000000006</v>
      </c>
      <c r="M10">
        <v>336.52100000000002</v>
      </c>
      <c r="N10">
        <v>393.66899999999998</v>
      </c>
      <c r="O10">
        <v>514.75199999999995</v>
      </c>
      <c r="P10">
        <v>569.95299999999997</v>
      </c>
      <c r="Q10">
        <v>96.875</v>
      </c>
      <c r="R10">
        <v>167.102</v>
      </c>
      <c r="S10">
        <v>267.423</v>
      </c>
      <c r="T10">
        <v>28.495000000000001</v>
      </c>
      <c r="U10">
        <v>130.08799999999999</v>
      </c>
      <c r="V10">
        <v>304.00900000000001</v>
      </c>
      <c r="W10">
        <v>1690.125</v>
      </c>
      <c r="X10">
        <v>1293.7070000000001</v>
      </c>
      <c r="Y10">
        <v>9306.4930000000004</v>
      </c>
      <c r="Z10">
        <v>3734.2710000000002</v>
      </c>
      <c r="AA10">
        <v>2409.6419999999998</v>
      </c>
      <c r="AB10">
        <v>672.89700000000005</v>
      </c>
      <c r="AC10">
        <v>1136.3510000000001</v>
      </c>
      <c r="AD10">
        <v>536.92200000000003</v>
      </c>
      <c r="AE10">
        <v>3684.6329999999998</v>
      </c>
      <c r="AF10">
        <v>129.554</v>
      </c>
      <c r="AG10">
        <v>4023.991</v>
      </c>
      <c r="AH10">
        <v>12555.403</v>
      </c>
      <c r="AI10">
        <v>7618.69</v>
      </c>
      <c r="AJ10">
        <v>3664.0770000000002</v>
      </c>
      <c r="AK10">
        <v>3795.1979999999999</v>
      </c>
      <c r="AL10">
        <v>580.4</v>
      </c>
    </row>
    <row r="11" spans="1:82" x14ac:dyDescent="0.25">
      <c r="A11" t="str">
        <f t="shared" si="30"/>
        <v>LABR: Compensation of employees</v>
      </c>
      <c r="B11" t="s">
        <v>267</v>
      </c>
      <c r="C11">
        <v>1294.9079999999999</v>
      </c>
      <c r="D11">
        <v>25.437000000000001</v>
      </c>
      <c r="E11">
        <v>53.253999999999998</v>
      </c>
      <c r="F11">
        <v>18.038</v>
      </c>
      <c r="G11">
        <v>1374.078</v>
      </c>
      <c r="H11">
        <v>368.30500000000001</v>
      </c>
      <c r="I11">
        <v>171.22800000000001</v>
      </c>
      <c r="J11">
        <v>383.07499999999999</v>
      </c>
      <c r="K11">
        <v>221.18899999999999</v>
      </c>
      <c r="L11">
        <v>979.18100000000004</v>
      </c>
      <c r="M11">
        <v>723.21</v>
      </c>
      <c r="N11">
        <v>394.90800000000002</v>
      </c>
      <c r="O11">
        <v>403.52</v>
      </c>
      <c r="P11">
        <v>1031.038</v>
      </c>
      <c r="Q11">
        <v>826.875</v>
      </c>
      <c r="R11">
        <v>591.23099999999999</v>
      </c>
      <c r="S11">
        <v>1164.336</v>
      </c>
      <c r="T11">
        <v>1867.6849999999999</v>
      </c>
      <c r="U11">
        <v>80.314999999999998</v>
      </c>
      <c r="V11">
        <v>747.46900000000005</v>
      </c>
      <c r="W11">
        <v>1435.9860000000001</v>
      </c>
      <c r="X11">
        <v>2170.7150000000001</v>
      </c>
      <c r="Y11">
        <v>6270.6350000000002</v>
      </c>
      <c r="Z11">
        <v>3514.5439999999999</v>
      </c>
      <c r="AA11">
        <v>1292.8340000000001</v>
      </c>
      <c r="AB11">
        <v>476.62799999999999</v>
      </c>
      <c r="AC11">
        <v>556.26</v>
      </c>
      <c r="AD11">
        <v>1552.402</v>
      </c>
      <c r="AE11">
        <v>1914.171</v>
      </c>
      <c r="AF11">
        <v>615.43399999999997</v>
      </c>
      <c r="AG11">
        <v>5588.3130000000001</v>
      </c>
      <c r="AH11">
        <v>5844.0140000000001</v>
      </c>
      <c r="AI11">
        <v>3699.248</v>
      </c>
      <c r="AJ11">
        <v>3554.5529999999999</v>
      </c>
      <c r="AK11">
        <v>1513.059</v>
      </c>
      <c r="AL11">
        <v>20.5</v>
      </c>
    </row>
    <row r="12" spans="1:82" x14ac:dyDescent="0.25">
      <c r="A12" t="str">
        <f t="shared" si="30"/>
        <v>LABR: Compensation of employees</v>
      </c>
      <c r="B12" t="s">
        <v>268</v>
      </c>
      <c r="C12">
        <v>934.89099999999996</v>
      </c>
      <c r="D12">
        <v>30.260999999999999</v>
      </c>
      <c r="E12">
        <v>310.49599999999998</v>
      </c>
      <c r="F12">
        <v>5.6340000000000003</v>
      </c>
      <c r="G12">
        <v>5074.9520000000002</v>
      </c>
      <c r="H12">
        <v>173.84800000000001</v>
      </c>
      <c r="I12">
        <v>273.23599999999999</v>
      </c>
      <c r="J12">
        <v>724.53399999999999</v>
      </c>
      <c r="K12">
        <v>170.12899999999999</v>
      </c>
      <c r="L12">
        <v>5678.0969999999998</v>
      </c>
      <c r="M12">
        <v>726.92200000000003</v>
      </c>
      <c r="N12">
        <v>723.16300000000001</v>
      </c>
      <c r="O12">
        <v>525.36300000000006</v>
      </c>
      <c r="P12">
        <v>1009.1420000000001</v>
      </c>
      <c r="Q12">
        <v>3358.0529999999999</v>
      </c>
      <c r="R12">
        <v>406.267</v>
      </c>
      <c r="S12">
        <v>1607.16</v>
      </c>
      <c r="T12">
        <v>276.26600000000002</v>
      </c>
      <c r="U12">
        <v>157.76900000000001</v>
      </c>
      <c r="V12">
        <v>10290.674000000001</v>
      </c>
      <c r="W12">
        <v>1216.4880000000001</v>
      </c>
      <c r="X12">
        <v>4306.326</v>
      </c>
      <c r="Y12">
        <v>10654.84</v>
      </c>
      <c r="Z12">
        <v>3601.2359999999999</v>
      </c>
      <c r="AA12">
        <v>3756.0329999999999</v>
      </c>
      <c r="AB12">
        <v>2311.3119999999999</v>
      </c>
      <c r="AC12">
        <v>743.84100000000001</v>
      </c>
      <c r="AD12">
        <v>3435.6329999999998</v>
      </c>
      <c r="AE12">
        <v>7749.9830000000002</v>
      </c>
      <c r="AF12">
        <v>508.62099999999998</v>
      </c>
      <c r="AG12">
        <v>9805.2999999999993</v>
      </c>
      <c r="AH12">
        <v>6744.6350000000002</v>
      </c>
      <c r="AI12">
        <v>8413.7510000000002</v>
      </c>
      <c r="AJ12">
        <v>11632.688</v>
      </c>
      <c r="AK12">
        <v>1527.567</v>
      </c>
      <c r="AL12">
        <v>191.3</v>
      </c>
    </row>
    <row r="13" spans="1:82" x14ac:dyDescent="0.25">
      <c r="A13" t="str">
        <f t="shared" si="30"/>
        <v>LABR: Compensation of employees</v>
      </c>
      <c r="B13" t="s">
        <v>269</v>
      </c>
      <c r="C13">
        <v>9969.9429999999993</v>
      </c>
      <c r="D13">
        <v>703.53099999999995</v>
      </c>
      <c r="E13">
        <v>118.235</v>
      </c>
      <c r="F13">
        <v>271.37599999999998</v>
      </c>
      <c r="G13">
        <v>15818.112999999999</v>
      </c>
      <c r="H13">
        <v>14254.548000000001</v>
      </c>
      <c r="I13">
        <v>2566.9180000000001</v>
      </c>
      <c r="J13">
        <v>5715.4539999999997</v>
      </c>
      <c r="K13">
        <v>3615.835</v>
      </c>
      <c r="L13">
        <v>11643.761</v>
      </c>
      <c r="M13">
        <v>7882.9750000000004</v>
      </c>
      <c r="N13">
        <v>6642.0020000000004</v>
      </c>
      <c r="O13">
        <v>6086.7939999999999</v>
      </c>
      <c r="P13">
        <v>18575.105</v>
      </c>
      <c r="Q13">
        <v>5394.3810000000003</v>
      </c>
      <c r="R13">
        <v>7694.692</v>
      </c>
      <c r="S13">
        <v>23766.145</v>
      </c>
      <c r="T13">
        <v>9030.23</v>
      </c>
      <c r="U13">
        <v>4348.0510000000004</v>
      </c>
      <c r="V13">
        <v>12807.991</v>
      </c>
      <c r="W13">
        <v>14220.482</v>
      </c>
      <c r="X13">
        <v>33847.228999999999</v>
      </c>
      <c r="Y13">
        <v>78076.495999999999</v>
      </c>
      <c r="Z13">
        <v>40694.563000000002</v>
      </c>
      <c r="AA13">
        <v>28290.896000000001</v>
      </c>
      <c r="AB13">
        <v>5003.165</v>
      </c>
      <c r="AC13">
        <v>4797.6360000000004</v>
      </c>
      <c r="AD13">
        <v>16887.089</v>
      </c>
      <c r="AE13">
        <v>38310.665999999997</v>
      </c>
      <c r="AF13">
        <v>2500.9160000000002</v>
      </c>
      <c r="AG13">
        <v>59539.366000000002</v>
      </c>
      <c r="AH13">
        <v>74589.718999999997</v>
      </c>
      <c r="AI13">
        <v>60437.591</v>
      </c>
      <c r="AJ13">
        <v>63683.218000000001</v>
      </c>
      <c r="AK13">
        <v>19258.912</v>
      </c>
      <c r="AL13">
        <v>20916.8</v>
      </c>
    </row>
    <row r="14" spans="1:82" x14ac:dyDescent="0.25">
      <c r="A14" t="str">
        <f t="shared" si="30"/>
        <v>LABR: Compensation of employees</v>
      </c>
      <c r="B14" t="s">
        <v>270</v>
      </c>
      <c r="C14">
        <v>380.17</v>
      </c>
      <c r="D14">
        <v>24.088999999999999</v>
      </c>
      <c r="E14">
        <v>23.166</v>
      </c>
      <c r="F14">
        <v>9.0429999999999993</v>
      </c>
      <c r="G14">
        <v>264.15699999999998</v>
      </c>
      <c r="H14">
        <v>79.123999999999995</v>
      </c>
      <c r="I14">
        <v>254.18600000000001</v>
      </c>
      <c r="J14">
        <v>59.316000000000003</v>
      </c>
      <c r="K14">
        <v>0.56999999999999995</v>
      </c>
      <c r="L14">
        <v>61.116999999999997</v>
      </c>
      <c r="M14">
        <v>33.673000000000002</v>
      </c>
      <c r="N14">
        <v>72.977000000000004</v>
      </c>
      <c r="O14">
        <v>21.765000000000001</v>
      </c>
      <c r="P14">
        <v>126.53400000000001</v>
      </c>
      <c r="Q14">
        <v>38.805</v>
      </c>
      <c r="R14">
        <v>41.792999999999999</v>
      </c>
      <c r="S14">
        <v>48.087000000000003</v>
      </c>
      <c r="T14">
        <v>27.97</v>
      </c>
      <c r="U14">
        <v>30.547000000000001</v>
      </c>
      <c r="V14">
        <v>152.08099999999999</v>
      </c>
      <c r="W14">
        <v>294.80200000000002</v>
      </c>
      <c r="X14">
        <v>922.56700000000001</v>
      </c>
      <c r="Y14">
        <v>1736.9639999999999</v>
      </c>
      <c r="Z14">
        <v>1007.6369999999999</v>
      </c>
      <c r="AA14">
        <v>260.71699999999998</v>
      </c>
      <c r="AB14">
        <v>80.102999999999994</v>
      </c>
      <c r="AC14">
        <v>116.568</v>
      </c>
      <c r="AD14">
        <v>381.92899999999997</v>
      </c>
      <c r="AE14">
        <v>536.51599999999996</v>
      </c>
      <c r="AF14">
        <v>304.83300000000003</v>
      </c>
      <c r="AG14">
        <v>962.92600000000004</v>
      </c>
      <c r="AH14">
        <v>1021.068</v>
      </c>
      <c r="AI14">
        <v>955.94799999999998</v>
      </c>
      <c r="AJ14">
        <v>663.24199999999996</v>
      </c>
      <c r="AK14">
        <v>343.23599999999999</v>
      </c>
      <c r="AL14">
        <v>40.700000000000003</v>
      </c>
    </row>
    <row r="15" spans="1:82" x14ac:dyDescent="0.25">
      <c r="A15" t="str">
        <f t="shared" si="30"/>
        <v>LABR: Compensation of employees</v>
      </c>
      <c r="B15" t="s">
        <v>271</v>
      </c>
      <c r="C15">
        <v>456.53399999999999</v>
      </c>
      <c r="D15">
        <v>7.9740000000000002</v>
      </c>
      <c r="E15">
        <v>25.245999999999999</v>
      </c>
      <c r="F15">
        <v>9.2319999999999993</v>
      </c>
      <c r="G15">
        <v>545.30399999999997</v>
      </c>
      <c r="H15">
        <v>279.68400000000003</v>
      </c>
      <c r="I15">
        <v>241.78399999999999</v>
      </c>
      <c r="J15">
        <v>135.072</v>
      </c>
      <c r="K15">
        <v>61.606000000000002</v>
      </c>
      <c r="L15">
        <v>167.429</v>
      </c>
      <c r="M15">
        <v>128.44999999999999</v>
      </c>
      <c r="N15">
        <v>112.622</v>
      </c>
      <c r="O15">
        <v>10.566000000000001</v>
      </c>
      <c r="P15">
        <v>198.214</v>
      </c>
      <c r="Q15">
        <v>85.495999999999995</v>
      </c>
      <c r="R15">
        <v>69.251000000000005</v>
      </c>
      <c r="S15">
        <v>111.764</v>
      </c>
      <c r="T15">
        <v>44.79</v>
      </c>
      <c r="U15">
        <v>30.741</v>
      </c>
      <c r="V15">
        <v>624.09900000000005</v>
      </c>
      <c r="W15">
        <v>347.94499999999999</v>
      </c>
      <c r="X15">
        <v>1350.8589999999999</v>
      </c>
      <c r="Y15">
        <v>2903.2429999999999</v>
      </c>
      <c r="Z15">
        <v>1383.7149999999999</v>
      </c>
      <c r="AA15">
        <v>348.89600000000002</v>
      </c>
      <c r="AB15">
        <v>102.294</v>
      </c>
      <c r="AC15">
        <v>160.52699999999999</v>
      </c>
      <c r="AD15">
        <v>462.03399999999999</v>
      </c>
      <c r="AE15">
        <v>379.04599999999999</v>
      </c>
      <c r="AF15">
        <v>195.988</v>
      </c>
      <c r="AG15">
        <v>1313.942</v>
      </c>
      <c r="AH15">
        <v>1328.5309999999999</v>
      </c>
      <c r="AI15">
        <v>1477.7349999999999</v>
      </c>
      <c r="AJ15">
        <v>1275.527</v>
      </c>
      <c r="AK15">
        <v>375.50200000000001</v>
      </c>
      <c r="AL15">
        <v>32.299999999999997</v>
      </c>
    </row>
    <row r="16" spans="1:82" x14ac:dyDescent="0.25">
      <c r="A16" t="str">
        <f t="shared" si="30"/>
        <v>LABR: Compensation of employees</v>
      </c>
      <c r="B16" t="s">
        <v>272</v>
      </c>
      <c r="C16">
        <v>54.85</v>
      </c>
      <c r="D16">
        <v>1.988</v>
      </c>
      <c r="E16">
        <v>5.8209999999999997</v>
      </c>
      <c r="F16">
        <v>1.61</v>
      </c>
      <c r="G16">
        <v>226.02</v>
      </c>
      <c r="H16">
        <v>118.07899999999999</v>
      </c>
      <c r="I16">
        <v>31.466999999999999</v>
      </c>
      <c r="J16">
        <v>45.412999999999997</v>
      </c>
      <c r="K16">
        <v>30.728999999999999</v>
      </c>
      <c r="L16">
        <v>71.992000000000004</v>
      </c>
      <c r="M16">
        <v>200.18</v>
      </c>
      <c r="N16">
        <v>165.88</v>
      </c>
      <c r="O16">
        <v>135.12</v>
      </c>
      <c r="P16">
        <v>171.315</v>
      </c>
      <c r="Q16">
        <v>103.21</v>
      </c>
      <c r="R16">
        <v>46.203000000000003</v>
      </c>
      <c r="S16">
        <v>338.47800000000001</v>
      </c>
      <c r="T16">
        <v>125.29</v>
      </c>
      <c r="U16">
        <v>11.214</v>
      </c>
      <c r="V16">
        <v>54.61</v>
      </c>
      <c r="W16">
        <v>361.517</v>
      </c>
      <c r="X16">
        <v>2036.61</v>
      </c>
      <c r="Y16">
        <v>2596.8649999999998</v>
      </c>
      <c r="Z16">
        <v>1849.865</v>
      </c>
      <c r="AA16">
        <v>709.83500000000004</v>
      </c>
      <c r="AB16">
        <v>197.67699999999999</v>
      </c>
      <c r="AC16">
        <v>348.25900000000001</v>
      </c>
      <c r="AD16">
        <v>1239.558</v>
      </c>
      <c r="AE16">
        <v>5217.933</v>
      </c>
      <c r="AF16">
        <v>156.876</v>
      </c>
      <c r="AG16">
        <v>4162.0370000000003</v>
      </c>
      <c r="AH16">
        <v>2176.6849999999999</v>
      </c>
      <c r="AI16">
        <v>1994.9290000000001</v>
      </c>
      <c r="AJ16">
        <v>2289.0590000000002</v>
      </c>
      <c r="AK16">
        <v>583.29600000000005</v>
      </c>
      <c r="AL16">
        <v>142.6</v>
      </c>
    </row>
    <row r="17" spans="1:38" x14ac:dyDescent="0.25">
      <c r="A17" t="str">
        <f t="shared" si="30"/>
        <v>LABR: Compensation of employees</v>
      </c>
      <c r="B17" t="s">
        <v>273</v>
      </c>
      <c r="C17">
        <v>3171.7559999999999</v>
      </c>
      <c r="D17">
        <v>1281.414</v>
      </c>
      <c r="E17">
        <v>92.992999999999995</v>
      </c>
      <c r="F17">
        <v>0</v>
      </c>
      <c r="G17">
        <v>7231.15</v>
      </c>
      <c r="H17">
        <v>728.05700000000002</v>
      </c>
      <c r="I17">
        <v>555.50800000000004</v>
      </c>
      <c r="J17">
        <v>2236.2939999999999</v>
      </c>
      <c r="K17">
        <v>4976.9009999999998</v>
      </c>
      <c r="L17">
        <v>5036.1400000000003</v>
      </c>
      <c r="M17">
        <v>1713.027</v>
      </c>
      <c r="N17">
        <v>1171.4849999999999</v>
      </c>
      <c r="O17">
        <v>1283.79</v>
      </c>
      <c r="P17">
        <v>4638.6719999999996</v>
      </c>
      <c r="Q17">
        <v>2546.4989999999998</v>
      </c>
      <c r="R17">
        <v>1371.797</v>
      </c>
      <c r="S17">
        <v>5830.3639999999996</v>
      </c>
      <c r="T17">
        <v>1412.1</v>
      </c>
      <c r="U17">
        <v>1197.8900000000001</v>
      </c>
      <c r="V17">
        <v>7152.0919999999996</v>
      </c>
      <c r="W17">
        <v>4335.085</v>
      </c>
      <c r="X17">
        <v>18244.258000000002</v>
      </c>
      <c r="Y17">
        <v>49171.834999999999</v>
      </c>
      <c r="Z17">
        <v>18736.467000000001</v>
      </c>
      <c r="AA17">
        <v>6641.7219999999998</v>
      </c>
      <c r="AB17">
        <v>2889.308</v>
      </c>
      <c r="AC17">
        <v>2722.489</v>
      </c>
      <c r="AD17">
        <v>11840.064</v>
      </c>
      <c r="AE17">
        <v>23030.15</v>
      </c>
      <c r="AF17">
        <v>4120.7830000000004</v>
      </c>
      <c r="AG17">
        <v>63546.783000000003</v>
      </c>
      <c r="AH17">
        <v>34161.116000000002</v>
      </c>
      <c r="AI17">
        <v>26824.241999999998</v>
      </c>
      <c r="AJ17">
        <v>48644.087</v>
      </c>
      <c r="AK17">
        <v>9060.9249999999993</v>
      </c>
      <c r="AL17">
        <v>592.29999999999995</v>
      </c>
    </row>
    <row r="18" spans="1:38" x14ac:dyDescent="0.25">
      <c r="A18" t="str">
        <f t="shared" si="30"/>
        <v>LABR: Compensation of employees</v>
      </c>
      <c r="B18" t="s">
        <v>274</v>
      </c>
      <c r="C18">
        <v>2649.9409999999998</v>
      </c>
      <c r="D18">
        <v>3221.1390000000001</v>
      </c>
      <c r="E18">
        <v>948.19299999999998</v>
      </c>
      <c r="F18">
        <v>257.125</v>
      </c>
      <c r="G18">
        <v>6372.308</v>
      </c>
      <c r="H18">
        <v>1573.1420000000001</v>
      </c>
      <c r="I18">
        <v>1201.461</v>
      </c>
      <c r="J18">
        <v>1655.335</v>
      </c>
      <c r="K18">
        <v>569.36</v>
      </c>
      <c r="L18">
        <v>2319.4319999999998</v>
      </c>
      <c r="M18">
        <v>2835.4319999999998</v>
      </c>
      <c r="N18">
        <v>2004.0050000000001</v>
      </c>
      <c r="O18">
        <v>1185.0160000000001</v>
      </c>
      <c r="P18">
        <v>4768.0050000000001</v>
      </c>
      <c r="Q18">
        <v>898.51900000000001</v>
      </c>
      <c r="R18">
        <v>1887.0509999999999</v>
      </c>
      <c r="S18">
        <v>2238.107</v>
      </c>
      <c r="T18">
        <v>3364.0529999999999</v>
      </c>
      <c r="U18">
        <v>802.33900000000006</v>
      </c>
      <c r="V18">
        <v>4652.3639999999996</v>
      </c>
      <c r="W18">
        <v>6010.9430000000002</v>
      </c>
      <c r="X18">
        <v>11789.334000000001</v>
      </c>
      <c r="Y18">
        <v>22347.937000000002</v>
      </c>
      <c r="Z18">
        <v>10673.811</v>
      </c>
      <c r="AA18">
        <v>2209.692</v>
      </c>
      <c r="AB18">
        <v>1503.6320000000001</v>
      </c>
      <c r="AC18">
        <v>772.16099999999994</v>
      </c>
      <c r="AD18">
        <v>3805.3510000000001</v>
      </c>
      <c r="AE18">
        <v>6314.723</v>
      </c>
      <c r="AF18">
        <v>2266.424</v>
      </c>
      <c r="AG18">
        <v>14482.308000000001</v>
      </c>
      <c r="AH18">
        <v>20789.189999999999</v>
      </c>
      <c r="AI18">
        <v>17635.466</v>
      </c>
      <c r="AJ18">
        <v>10431.849</v>
      </c>
      <c r="AK18">
        <v>4605.5290000000005</v>
      </c>
      <c r="AL18">
        <v>586.79999999999995</v>
      </c>
    </row>
    <row r="19" spans="1:38" x14ac:dyDescent="0.25">
      <c r="A19" t="str">
        <f t="shared" si="30"/>
        <v>LABR: Compensation of employees</v>
      </c>
      <c r="B19" t="s">
        <v>275</v>
      </c>
      <c r="C19">
        <v>1128.577</v>
      </c>
      <c r="D19">
        <v>81.191000000000003</v>
      </c>
      <c r="E19">
        <v>201.083</v>
      </c>
      <c r="F19">
        <v>14.013999999999999</v>
      </c>
      <c r="G19">
        <v>1876.414</v>
      </c>
      <c r="H19">
        <v>2611.241</v>
      </c>
      <c r="I19">
        <v>516.44299999999998</v>
      </c>
      <c r="J19">
        <v>620.83699999999999</v>
      </c>
      <c r="K19">
        <v>132.16800000000001</v>
      </c>
      <c r="L19">
        <v>621.83399999999995</v>
      </c>
      <c r="M19">
        <v>561.38800000000003</v>
      </c>
      <c r="N19">
        <v>798.13199999999995</v>
      </c>
      <c r="O19">
        <v>185.92599999999999</v>
      </c>
      <c r="P19">
        <v>1546.194</v>
      </c>
      <c r="Q19">
        <v>308.59800000000001</v>
      </c>
      <c r="R19">
        <v>436.79700000000003</v>
      </c>
      <c r="S19">
        <v>497.62599999999998</v>
      </c>
      <c r="T19">
        <v>866.60599999999999</v>
      </c>
      <c r="U19">
        <v>90.93</v>
      </c>
      <c r="V19">
        <v>1223.2059999999999</v>
      </c>
      <c r="W19">
        <v>1296.4069999999999</v>
      </c>
      <c r="X19">
        <v>4447.5159999999996</v>
      </c>
      <c r="Y19">
        <v>12089.808999999999</v>
      </c>
      <c r="Z19">
        <v>4549.7359999999999</v>
      </c>
      <c r="AA19">
        <v>4338.5230000000001</v>
      </c>
      <c r="AB19">
        <v>626.28099999999995</v>
      </c>
      <c r="AC19">
        <v>704.80399999999997</v>
      </c>
      <c r="AD19">
        <v>1700.0250000000001</v>
      </c>
      <c r="AE19">
        <v>4229.8680000000004</v>
      </c>
      <c r="AF19">
        <v>513.09500000000003</v>
      </c>
      <c r="AG19">
        <v>8301.2900000000009</v>
      </c>
      <c r="AH19">
        <v>9749.7440000000006</v>
      </c>
      <c r="AI19">
        <v>8609.4369999999999</v>
      </c>
      <c r="AJ19">
        <v>8249.3169999999991</v>
      </c>
      <c r="AK19">
        <v>2199.5839999999998</v>
      </c>
      <c r="AL19">
        <v>1258.7</v>
      </c>
    </row>
    <row r="20" spans="1:38" x14ac:dyDescent="0.25">
      <c r="A20" t="str">
        <f t="shared" si="30"/>
        <v>LABR: Compensation of employees</v>
      </c>
      <c r="B20" t="s">
        <v>276</v>
      </c>
      <c r="C20">
        <v>596.38099999999997</v>
      </c>
      <c r="D20">
        <v>31.294</v>
      </c>
      <c r="E20">
        <v>112.99</v>
      </c>
      <c r="F20">
        <v>45.402999999999999</v>
      </c>
      <c r="G20">
        <v>530.07399999999996</v>
      </c>
      <c r="H20">
        <v>371.87099999999998</v>
      </c>
      <c r="I20">
        <v>213.99799999999999</v>
      </c>
      <c r="J20">
        <v>254.12700000000001</v>
      </c>
      <c r="K20">
        <v>245.61199999999999</v>
      </c>
      <c r="L20">
        <v>289.11700000000002</v>
      </c>
      <c r="M20">
        <v>530.40499999999997</v>
      </c>
      <c r="N20">
        <v>307.09699999999998</v>
      </c>
      <c r="O20">
        <v>631.60900000000004</v>
      </c>
      <c r="P20">
        <v>766.50199999999995</v>
      </c>
      <c r="Q20">
        <v>221.20099999999999</v>
      </c>
      <c r="R20">
        <v>628.95699999999999</v>
      </c>
      <c r="S20">
        <v>678.34199999999998</v>
      </c>
      <c r="T20">
        <v>1394.5630000000001</v>
      </c>
      <c r="U20">
        <v>78.114999999999995</v>
      </c>
      <c r="V20">
        <v>643.23</v>
      </c>
      <c r="W20">
        <v>851.72699999999998</v>
      </c>
      <c r="X20">
        <v>1577.6949999999999</v>
      </c>
      <c r="Y20">
        <v>4889.2389999999996</v>
      </c>
      <c r="Z20">
        <v>2204.3000000000002</v>
      </c>
      <c r="AA20">
        <v>680.40099999999995</v>
      </c>
      <c r="AB20">
        <v>211.02799999999999</v>
      </c>
      <c r="AC20">
        <v>369.45100000000002</v>
      </c>
      <c r="AD20">
        <v>884.91300000000001</v>
      </c>
      <c r="AE20">
        <v>1058.992</v>
      </c>
      <c r="AF20">
        <v>320.697</v>
      </c>
      <c r="AG20">
        <v>2869.01</v>
      </c>
      <c r="AH20">
        <v>3348.308</v>
      </c>
      <c r="AI20">
        <v>2510.5010000000002</v>
      </c>
      <c r="AJ20">
        <v>2169.9160000000002</v>
      </c>
      <c r="AK20">
        <v>621.29499999999996</v>
      </c>
      <c r="AL20">
        <v>149.4</v>
      </c>
    </row>
    <row r="21" spans="1:38" x14ac:dyDescent="0.25">
      <c r="A21" t="str">
        <f t="shared" si="30"/>
        <v>LABR: Compensation of employees</v>
      </c>
      <c r="B21" t="s">
        <v>277</v>
      </c>
      <c r="C21">
        <v>126.873</v>
      </c>
      <c r="D21">
        <v>28.433</v>
      </c>
      <c r="E21">
        <v>48.518000000000001</v>
      </c>
      <c r="F21">
        <v>7.67</v>
      </c>
      <c r="G21">
        <v>346.89</v>
      </c>
      <c r="H21">
        <v>174.29499999999999</v>
      </c>
      <c r="I21">
        <v>183.66399999999999</v>
      </c>
      <c r="J21">
        <v>213.15899999999999</v>
      </c>
      <c r="K21">
        <v>0.97199999999999998</v>
      </c>
      <c r="L21">
        <v>609.65899999999999</v>
      </c>
      <c r="M21">
        <v>371.63200000000001</v>
      </c>
      <c r="N21">
        <v>198.60400000000001</v>
      </c>
      <c r="O21">
        <v>264.601</v>
      </c>
      <c r="P21">
        <v>767.779</v>
      </c>
      <c r="Q21">
        <v>174.376</v>
      </c>
      <c r="R21">
        <v>477.26900000000001</v>
      </c>
      <c r="S21">
        <v>375.02300000000002</v>
      </c>
      <c r="T21">
        <v>441.45600000000002</v>
      </c>
      <c r="U21">
        <v>22.748999999999999</v>
      </c>
      <c r="V21">
        <v>473.976</v>
      </c>
      <c r="W21">
        <v>593.66999999999996</v>
      </c>
      <c r="X21">
        <v>1110.087</v>
      </c>
      <c r="Y21">
        <v>2738.8290000000002</v>
      </c>
      <c r="Z21">
        <v>1211.116</v>
      </c>
      <c r="AA21">
        <v>562.68200000000002</v>
      </c>
      <c r="AB21">
        <v>199.93100000000001</v>
      </c>
      <c r="AC21">
        <v>218.001</v>
      </c>
      <c r="AD21">
        <v>467.21699999999998</v>
      </c>
      <c r="AE21">
        <v>910.08399999999995</v>
      </c>
      <c r="AF21">
        <v>140.96600000000001</v>
      </c>
      <c r="AG21">
        <v>2311.4540000000002</v>
      </c>
      <c r="AH21">
        <v>1529.377</v>
      </c>
      <c r="AI21">
        <v>1785.309</v>
      </c>
      <c r="AJ21">
        <v>1575.174</v>
      </c>
      <c r="AK21">
        <v>541.17200000000003</v>
      </c>
      <c r="AL21">
        <v>31.5</v>
      </c>
    </row>
    <row r="22" spans="1:38" x14ac:dyDescent="0.25">
      <c r="A22" t="str">
        <f t="shared" si="30"/>
        <v>LABR: Compensation of employees</v>
      </c>
      <c r="B22" t="s">
        <v>278</v>
      </c>
      <c r="C22">
        <v>5339.24</v>
      </c>
      <c r="D22">
        <v>240.648</v>
      </c>
      <c r="E22">
        <v>966.81700000000001</v>
      </c>
      <c r="F22">
        <v>51.131</v>
      </c>
      <c r="G22">
        <v>14399.262000000001</v>
      </c>
      <c r="H22">
        <v>3903.3510000000001</v>
      </c>
      <c r="I22">
        <v>1561.4380000000001</v>
      </c>
      <c r="J22">
        <v>4090.7730000000001</v>
      </c>
      <c r="K22">
        <v>3039.8380000000002</v>
      </c>
      <c r="L22">
        <v>8265.7950000000001</v>
      </c>
      <c r="M22">
        <v>3888.0390000000002</v>
      </c>
      <c r="N22">
        <v>3665.328</v>
      </c>
      <c r="O22">
        <v>4322.8599999999997</v>
      </c>
      <c r="P22">
        <v>7564.7849999999999</v>
      </c>
      <c r="Q22">
        <v>1912.5840000000001</v>
      </c>
      <c r="R22">
        <v>2847.2510000000002</v>
      </c>
      <c r="S22">
        <v>6387.6239999999998</v>
      </c>
      <c r="T22">
        <v>8455.5020000000004</v>
      </c>
      <c r="U22">
        <v>3317.6280000000002</v>
      </c>
      <c r="V22">
        <v>6750.4309999999996</v>
      </c>
      <c r="W22">
        <v>11375.191000000001</v>
      </c>
      <c r="X22">
        <v>30622.271000000001</v>
      </c>
      <c r="Y22">
        <v>78153.312999999995</v>
      </c>
      <c r="Z22">
        <v>27160.449000000001</v>
      </c>
      <c r="AA22">
        <v>34242.980000000003</v>
      </c>
      <c r="AB22">
        <v>6578.3549999999996</v>
      </c>
      <c r="AC22">
        <v>4208.6189999999997</v>
      </c>
      <c r="AD22">
        <v>12857.812</v>
      </c>
      <c r="AE22">
        <v>23197.249</v>
      </c>
      <c r="AF22">
        <v>4505.6260000000002</v>
      </c>
      <c r="AG22">
        <v>60845.470999999998</v>
      </c>
      <c r="AH22">
        <v>54256.705000000002</v>
      </c>
      <c r="AI22">
        <v>50176.737000000001</v>
      </c>
      <c r="AJ22">
        <v>56091.44</v>
      </c>
      <c r="AK22">
        <v>19922.588</v>
      </c>
      <c r="AL22">
        <v>10288.799999999999</v>
      </c>
    </row>
    <row r="23" spans="1:38" x14ac:dyDescent="0.25">
      <c r="A23" t="str">
        <f t="shared" si="30"/>
        <v>LABR: Compensation of employees</v>
      </c>
      <c r="B23" t="s">
        <v>279</v>
      </c>
      <c r="C23">
        <v>2357.4259999999999</v>
      </c>
      <c r="D23">
        <v>131.08099999999999</v>
      </c>
      <c r="E23">
        <v>318.61599999999999</v>
      </c>
      <c r="F23">
        <v>27.507000000000001</v>
      </c>
      <c r="G23">
        <v>2771.5680000000002</v>
      </c>
      <c r="H23">
        <v>355.75799999999998</v>
      </c>
      <c r="I23">
        <v>1608.989</v>
      </c>
      <c r="J23">
        <v>2713.8159999999998</v>
      </c>
      <c r="K23">
        <v>126.782</v>
      </c>
      <c r="L23">
        <v>2352.2860000000001</v>
      </c>
      <c r="M23">
        <v>1209.934</v>
      </c>
      <c r="N23">
        <v>1005.798</v>
      </c>
      <c r="O23">
        <v>1851.8040000000001</v>
      </c>
      <c r="P23">
        <v>3642.4670000000001</v>
      </c>
      <c r="Q23">
        <v>959.99599999999998</v>
      </c>
      <c r="R23">
        <v>2047.1379999999999</v>
      </c>
      <c r="S23">
        <v>4645.2560000000003</v>
      </c>
      <c r="T23">
        <v>5641.8770000000004</v>
      </c>
      <c r="U23">
        <v>1215.3620000000001</v>
      </c>
      <c r="V23">
        <v>2275.2600000000002</v>
      </c>
      <c r="W23">
        <v>3143.73</v>
      </c>
      <c r="X23">
        <v>17429.246999999999</v>
      </c>
      <c r="Y23">
        <v>29421.761999999999</v>
      </c>
      <c r="Z23">
        <v>12475.38</v>
      </c>
      <c r="AA23">
        <v>5730.8410000000003</v>
      </c>
      <c r="AB23">
        <v>6333.9920000000002</v>
      </c>
      <c r="AC23">
        <v>1634.4939999999999</v>
      </c>
      <c r="AD23">
        <v>10371.013999999999</v>
      </c>
      <c r="AE23">
        <v>7220.3280000000004</v>
      </c>
      <c r="AF23">
        <v>3517.482</v>
      </c>
      <c r="AG23">
        <v>30149.315999999999</v>
      </c>
      <c r="AH23">
        <v>13934.083000000001</v>
      </c>
      <c r="AI23">
        <v>18532.106</v>
      </c>
      <c r="AJ23">
        <v>38108.51</v>
      </c>
      <c r="AK23">
        <v>8240.5120000000006</v>
      </c>
      <c r="AL23">
        <v>191</v>
      </c>
    </row>
    <row r="24" spans="1:38" x14ac:dyDescent="0.25">
      <c r="A24" t="str">
        <f t="shared" si="30"/>
        <v>LABR: Compensation of employees</v>
      </c>
      <c r="B24" t="s">
        <v>280</v>
      </c>
      <c r="C24">
        <v>450.34500000000003</v>
      </c>
      <c r="D24">
        <v>235.54499999999999</v>
      </c>
      <c r="E24">
        <v>173.67599999999999</v>
      </c>
      <c r="F24">
        <v>0.28399999999999997</v>
      </c>
      <c r="G24">
        <v>507.274</v>
      </c>
      <c r="H24">
        <v>484.88099999999997</v>
      </c>
      <c r="I24">
        <v>91.305000000000007</v>
      </c>
      <c r="J24">
        <v>102.057</v>
      </c>
      <c r="K24">
        <v>44.593000000000004</v>
      </c>
      <c r="L24">
        <v>267.88799999999998</v>
      </c>
      <c r="M24">
        <v>205.422</v>
      </c>
      <c r="N24">
        <v>185.733</v>
      </c>
      <c r="O24">
        <v>108.274</v>
      </c>
      <c r="P24">
        <v>397.30599999999998</v>
      </c>
      <c r="Q24">
        <v>100.18300000000001</v>
      </c>
      <c r="R24">
        <v>176.68199999999999</v>
      </c>
      <c r="S24">
        <v>244.53</v>
      </c>
      <c r="T24">
        <v>128.16800000000001</v>
      </c>
      <c r="U24">
        <v>40.704999999999998</v>
      </c>
      <c r="V24">
        <v>336.21800000000002</v>
      </c>
      <c r="W24">
        <v>847.85</v>
      </c>
      <c r="X24">
        <v>821.28300000000002</v>
      </c>
      <c r="Y24">
        <v>2752.355</v>
      </c>
      <c r="Z24">
        <v>1203.4649999999999</v>
      </c>
      <c r="AA24">
        <v>737.37599999999998</v>
      </c>
      <c r="AB24">
        <v>263.37200000000001</v>
      </c>
      <c r="AC24">
        <v>348.59899999999999</v>
      </c>
      <c r="AD24">
        <v>684.92200000000003</v>
      </c>
      <c r="AE24">
        <v>1068.0650000000001</v>
      </c>
      <c r="AF24">
        <v>208.678</v>
      </c>
      <c r="AG24">
        <v>1656.952</v>
      </c>
      <c r="AH24">
        <v>2335.4760000000001</v>
      </c>
      <c r="AI24">
        <v>1473.605</v>
      </c>
      <c r="AJ24">
        <v>1269.1659999999999</v>
      </c>
      <c r="AK24">
        <v>458.012</v>
      </c>
      <c r="AL24">
        <v>68.099999999999994</v>
      </c>
    </row>
    <row r="25" spans="1:38" x14ac:dyDescent="0.25">
      <c r="A25" t="str">
        <f t="shared" si="30"/>
        <v>LABR: Compensation of employees</v>
      </c>
      <c r="B25" t="s">
        <v>281</v>
      </c>
      <c r="C25">
        <v>85.736000000000004</v>
      </c>
      <c r="D25">
        <v>2.0590000000000002</v>
      </c>
      <c r="E25">
        <v>4.8620000000000001</v>
      </c>
      <c r="F25">
        <v>2.0830000000000002</v>
      </c>
      <c r="G25">
        <v>158.001</v>
      </c>
      <c r="H25">
        <v>10.647</v>
      </c>
      <c r="I25">
        <v>16.896999999999998</v>
      </c>
      <c r="J25">
        <v>20.356999999999999</v>
      </c>
      <c r="K25">
        <v>0.27500000000000002</v>
      </c>
      <c r="L25">
        <v>72.959999999999994</v>
      </c>
      <c r="M25">
        <v>13.759</v>
      </c>
      <c r="N25">
        <v>37.378999999999998</v>
      </c>
      <c r="O25">
        <v>2.9620000000000002</v>
      </c>
      <c r="P25">
        <v>44.548000000000002</v>
      </c>
      <c r="Q25">
        <v>16.417000000000002</v>
      </c>
      <c r="R25">
        <v>2.9550000000000001</v>
      </c>
      <c r="S25">
        <v>12.170999999999999</v>
      </c>
      <c r="T25">
        <v>2.2330000000000001</v>
      </c>
      <c r="U25">
        <v>1.546</v>
      </c>
      <c r="V25">
        <v>47.59</v>
      </c>
      <c r="W25">
        <v>73.997</v>
      </c>
      <c r="X25">
        <v>211.66499999999999</v>
      </c>
      <c r="Y25">
        <v>1150.711</v>
      </c>
      <c r="Z25">
        <v>355.91899999999998</v>
      </c>
      <c r="AA25">
        <v>554.75</v>
      </c>
      <c r="AB25">
        <v>100.631</v>
      </c>
      <c r="AC25">
        <v>79.908000000000001</v>
      </c>
      <c r="AD25">
        <v>103.801</v>
      </c>
      <c r="AE25">
        <v>4589.9040000000005</v>
      </c>
      <c r="AF25">
        <v>19.87</v>
      </c>
      <c r="AG25">
        <v>787.59400000000005</v>
      </c>
      <c r="AH25">
        <v>1466.6289999999999</v>
      </c>
      <c r="AI25">
        <v>751.68899999999996</v>
      </c>
      <c r="AJ25">
        <v>632.09100000000001</v>
      </c>
      <c r="AK25">
        <v>103.51600000000001</v>
      </c>
      <c r="AL25">
        <v>183.2</v>
      </c>
    </row>
    <row r="26" spans="1:38" x14ac:dyDescent="0.25">
      <c r="A26" t="str">
        <f t="shared" si="30"/>
        <v>LABR: Compensation of employees</v>
      </c>
      <c r="B26" t="s">
        <v>282</v>
      </c>
      <c r="C26">
        <v>289.75299999999999</v>
      </c>
      <c r="D26">
        <v>156.33199999999999</v>
      </c>
      <c r="E26">
        <v>10.848000000000001</v>
      </c>
      <c r="F26">
        <v>37.212000000000003</v>
      </c>
      <c r="G26">
        <v>993.53499999999997</v>
      </c>
      <c r="H26">
        <v>286.09899999999999</v>
      </c>
      <c r="I26">
        <v>218.828</v>
      </c>
      <c r="J26">
        <v>223.89500000000001</v>
      </c>
      <c r="K26">
        <v>31.32</v>
      </c>
      <c r="L26">
        <v>293.00400000000002</v>
      </c>
      <c r="M26">
        <v>200.18600000000001</v>
      </c>
      <c r="N26">
        <v>248.16499999999999</v>
      </c>
      <c r="O26">
        <v>70.900999999999996</v>
      </c>
      <c r="P26">
        <v>504.45800000000003</v>
      </c>
      <c r="Q26">
        <v>142.92599999999999</v>
      </c>
      <c r="R26">
        <v>183.035</v>
      </c>
      <c r="S26">
        <v>231.452</v>
      </c>
      <c r="T26">
        <v>37.616999999999997</v>
      </c>
      <c r="U26">
        <v>170.25</v>
      </c>
      <c r="V26">
        <v>328.97699999999998</v>
      </c>
      <c r="W26">
        <v>878.73199999999997</v>
      </c>
      <c r="X26">
        <v>1350.8389999999999</v>
      </c>
      <c r="Y26">
        <v>3390.779</v>
      </c>
      <c r="Z26">
        <v>1250.646</v>
      </c>
      <c r="AA26">
        <v>1337.73</v>
      </c>
      <c r="AB26">
        <v>274.72399999999999</v>
      </c>
      <c r="AC26">
        <v>200.59</v>
      </c>
      <c r="AD26">
        <v>422.36500000000001</v>
      </c>
      <c r="AE26">
        <v>1013.146</v>
      </c>
      <c r="AF26">
        <v>188.47499999999999</v>
      </c>
      <c r="AG26">
        <v>2107.5859999999998</v>
      </c>
      <c r="AH26">
        <v>2068.7849999999999</v>
      </c>
      <c r="AI26">
        <v>1808.68</v>
      </c>
      <c r="AJ26">
        <v>1717.001</v>
      </c>
      <c r="AK26">
        <v>891.61900000000003</v>
      </c>
      <c r="AL26">
        <v>21.6</v>
      </c>
    </row>
    <row r="27" spans="1:38" x14ac:dyDescent="0.25">
      <c r="A27" t="str">
        <f t="shared" si="30"/>
        <v>LABR: Compensation of employees</v>
      </c>
      <c r="B27" t="s">
        <v>283</v>
      </c>
      <c r="C27">
        <v>34.552</v>
      </c>
      <c r="D27">
        <v>2.375</v>
      </c>
      <c r="E27">
        <v>2.6379999999999999</v>
      </c>
      <c r="F27">
        <v>2.367</v>
      </c>
      <c r="G27">
        <v>71.149000000000001</v>
      </c>
      <c r="H27">
        <v>5.5460000000000003</v>
      </c>
      <c r="I27">
        <v>3.8</v>
      </c>
      <c r="J27">
        <v>35.561999999999998</v>
      </c>
      <c r="K27">
        <v>2.6150000000000002</v>
      </c>
      <c r="L27">
        <v>35.036999999999999</v>
      </c>
      <c r="M27">
        <v>28.640999999999998</v>
      </c>
      <c r="N27">
        <v>16.744</v>
      </c>
      <c r="O27">
        <v>0.06</v>
      </c>
      <c r="P27">
        <v>19.805</v>
      </c>
      <c r="Q27">
        <v>62.613999999999997</v>
      </c>
      <c r="R27">
        <v>9.5679999999999996</v>
      </c>
      <c r="S27">
        <v>14.71</v>
      </c>
      <c r="T27">
        <v>13.494999999999999</v>
      </c>
      <c r="U27">
        <v>14.522</v>
      </c>
      <c r="V27">
        <v>166.57400000000001</v>
      </c>
      <c r="W27">
        <v>73.75</v>
      </c>
      <c r="X27">
        <v>174.749</v>
      </c>
      <c r="Y27">
        <v>520.46600000000001</v>
      </c>
      <c r="Z27">
        <v>480.00799999999998</v>
      </c>
      <c r="AA27">
        <v>283.50599999999997</v>
      </c>
      <c r="AB27">
        <v>38.664999999999999</v>
      </c>
      <c r="AC27">
        <v>115.599</v>
      </c>
      <c r="AD27">
        <v>95.691000000000003</v>
      </c>
      <c r="AE27">
        <v>324.95600000000002</v>
      </c>
      <c r="AF27">
        <v>6.4349999999999996</v>
      </c>
      <c r="AG27">
        <v>641.86800000000005</v>
      </c>
      <c r="AH27">
        <v>441.15300000000002</v>
      </c>
      <c r="AI27">
        <v>457.255</v>
      </c>
      <c r="AJ27">
        <v>430.06200000000001</v>
      </c>
      <c r="AK27">
        <v>312.94200000000001</v>
      </c>
      <c r="AL27">
        <v>25.7</v>
      </c>
    </row>
    <row r="28" spans="1:38" x14ac:dyDescent="0.25">
      <c r="A28" t="str">
        <f t="shared" si="30"/>
        <v>LABR: Compensation of employees</v>
      </c>
      <c r="B28" t="s">
        <v>284</v>
      </c>
      <c r="C28">
        <v>955.5</v>
      </c>
      <c r="D28">
        <v>1068.2560000000001</v>
      </c>
      <c r="E28">
        <v>72.441999999999993</v>
      </c>
      <c r="F28">
        <v>48.338000000000001</v>
      </c>
      <c r="G28">
        <v>1155.0450000000001</v>
      </c>
      <c r="H28">
        <v>1986.3409999999999</v>
      </c>
      <c r="I28">
        <v>395.63499999999999</v>
      </c>
      <c r="J28">
        <v>230.38</v>
      </c>
      <c r="K28">
        <v>92.506</v>
      </c>
      <c r="L28">
        <v>558.56100000000004</v>
      </c>
      <c r="M28">
        <v>499.54899999999998</v>
      </c>
      <c r="N28">
        <v>416.35399999999998</v>
      </c>
      <c r="O28">
        <v>615.67700000000002</v>
      </c>
      <c r="P28">
        <v>751.61900000000003</v>
      </c>
      <c r="Q28">
        <v>429.36599999999999</v>
      </c>
      <c r="R28">
        <v>787.54100000000005</v>
      </c>
      <c r="S28">
        <v>495.70600000000002</v>
      </c>
      <c r="T28">
        <v>2057.3519999999999</v>
      </c>
      <c r="U28">
        <v>506.81900000000002</v>
      </c>
      <c r="V28">
        <v>1283.4359999999999</v>
      </c>
      <c r="W28">
        <v>2059.9160000000002</v>
      </c>
      <c r="X28">
        <v>2945.9560000000001</v>
      </c>
      <c r="Y28">
        <v>9802.2430000000004</v>
      </c>
      <c r="Z28">
        <v>4077.3139999999999</v>
      </c>
      <c r="AA28">
        <v>1103.33</v>
      </c>
      <c r="AB28">
        <v>708.27300000000002</v>
      </c>
      <c r="AC28">
        <v>662.83399999999995</v>
      </c>
      <c r="AD28">
        <v>1967.788</v>
      </c>
      <c r="AE28">
        <v>1904.3209999999999</v>
      </c>
      <c r="AF28">
        <v>345.60199999999998</v>
      </c>
      <c r="AG28">
        <v>5217.3590000000004</v>
      </c>
      <c r="AH28">
        <v>6031.4750000000004</v>
      </c>
      <c r="AI28">
        <v>3401.27</v>
      </c>
      <c r="AJ28">
        <v>2793.2440000000001</v>
      </c>
      <c r="AK28">
        <v>2023.037</v>
      </c>
      <c r="AL28">
        <v>535.20000000000005</v>
      </c>
    </row>
    <row r="29" spans="1:38" x14ac:dyDescent="0.25">
      <c r="A29" t="s">
        <v>182</v>
      </c>
      <c r="B29" t="s">
        <v>258</v>
      </c>
      <c r="C29">
        <v>-1753.827</v>
      </c>
      <c r="D29">
        <v>-10.715999999999999</v>
      </c>
      <c r="E29">
        <v>15.122999999999999</v>
      </c>
      <c r="F29">
        <v>1.464</v>
      </c>
      <c r="G29">
        <v>90.13</v>
      </c>
      <c r="H29">
        <v>3.0649999999999999</v>
      </c>
      <c r="I29">
        <v>62.49</v>
      </c>
      <c r="J29">
        <v>29.568999999999999</v>
      </c>
      <c r="K29">
        <v>28.099</v>
      </c>
      <c r="L29">
        <v>103.852</v>
      </c>
      <c r="M29">
        <v>72.022999999999996</v>
      </c>
      <c r="N29">
        <v>81.724000000000004</v>
      </c>
      <c r="O29">
        <v>142.18799999999999</v>
      </c>
      <c r="P29">
        <v>143.459</v>
      </c>
      <c r="Q29">
        <v>44.314</v>
      </c>
      <c r="R29">
        <v>77.385999999999996</v>
      </c>
      <c r="S29">
        <v>240.72</v>
      </c>
      <c r="T29">
        <v>73.034000000000006</v>
      </c>
      <c r="U29">
        <v>22.109000000000002</v>
      </c>
      <c r="V29">
        <v>186.84899999999999</v>
      </c>
      <c r="W29">
        <v>372.63799999999998</v>
      </c>
      <c r="X29">
        <v>667.86599999999999</v>
      </c>
      <c r="Y29">
        <v>1365.1980000000001</v>
      </c>
      <c r="Z29">
        <v>726.26599999999996</v>
      </c>
      <c r="AA29">
        <v>224.10300000000001</v>
      </c>
      <c r="AB29">
        <v>22.105</v>
      </c>
      <c r="AC29">
        <v>81.094999999999999</v>
      </c>
      <c r="AD29">
        <v>225.99700000000001</v>
      </c>
      <c r="AE29">
        <v>1569.09</v>
      </c>
      <c r="AF29">
        <v>490.96199999999999</v>
      </c>
      <c r="AG29">
        <v>1008.187</v>
      </c>
      <c r="AH29">
        <v>496.28399999999999</v>
      </c>
      <c r="AI29">
        <v>610.38300000000004</v>
      </c>
      <c r="AJ29">
        <v>31.928000000000001</v>
      </c>
      <c r="AK29">
        <v>196.35</v>
      </c>
      <c r="AL29">
        <v>0</v>
      </c>
    </row>
    <row r="30" spans="1:38" x14ac:dyDescent="0.25">
      <c r="A30" t="str">
        <f t="shared" ref="A30:A55" si="32">A29</f>
        <v>OTXS: Other taxes less subsidies on production</v>
      </c>
      <c r="B30" t="s">
        <v>259</v>
      </c>
      <c r="C30">
        <v>-653.75900000000001</v>
      </c>
      <c r="D30">
        <v>1.1719999999999999</v>
      </c>
      <c r="E30">
        <v>9.4600000000000009</v>
      </c>
      <c r="F30">
        <v>7.5999999999999998E-2</v>
      </c>
      <c r="G30">
        <v>-172.33500000000001</v>
      </c>
      <c r="H30">
        <v>-63.784999999999997</v>
      </c>
      <c r="I30">
        <v>-41.75</v>
      </c>
      <c r="J30">
        <v>-92.593000000000004</v>
      </c>
      <c r="K30">
        <v>-79.156000000000006</v>
      </c>
      <c r="L30">
        <v>-302.99799999999999</v>
      </c>
      <c r="M30">
        <v>-91.989000000000004</v>
      </c>
      <c r="N30">
        <v>-27.108000000000001</v>
      </c>
      <c r="O30">
        <v>-127.70699999999999</v>
      </c>
      <c r="P30">
        <v>-143.21299999999999</v>
      </c>
      <c r="Q30">
        <v>-162.68100000000001</v>
      </c>
      <c r="R30">
        <v>-81.881</v>
      </c>
      <c r="S30">
        <v>-102.497</v>
      </c>
      <c r="T30">
        <v>-127.408</v>
      </c>
      <c r="U30">
        <v>-71.923000000000002</v>
      </c>
      <c r="V30">
        <v>-48.167999999999999</v>
      </c>
      <c r="W30">
        <v>259.63799999999998</v>
      </c>
      <c r="X30">
        <v>-173.61</v>
      </c>
      <c r="Y30">
        <v>-419.05700000000002</v>
      </c>
      <c r="Z30">
        <v>-535.66499999999996</v>
      </c>
      <c r="AA30">
        <v>44.456000000000003</v>
      </c>
      <c r="AB30">
        <v>-28.815999999999999</v>
      </c>
      <c r="AC30">
        <v>7.4379999999999997</v>
      </c>
      <c r="AD30">
        <v>-133.42500000000001</v>
      </c>
      <c r="AE30">
        <v>2173.9259999999999</v>
      </c>
      <c r="AF30">
        <v>4169.0140000000001</v>
      </c>
      <c r="AG30">
        <v>-3305.9290000000001</v>
      </c>
      <c r="AH30">
        <v>-465.58600000000001</v>
      </c>
      <c r="AI30">
        <v>-312.91000000000003</v>
      </c>
      <c r="AJ30">
        <v>-2446.9090000000001</v>
      </c>
      <c r="AK30">
        <v>-157.143</v>
      </c>
      <c r="AL30">
        <v>0</v>
      </c>
    </row>
    <row r="31" spans="1:38" x14ac:dyDescent="0.25">
      <c r="A31" t="str">
        <f t="shared" si="32"/>
        <v>OTXS: Other taxes less subsidies on production</v>
      </c>
      <c r="B31" t="s">
        <v>260</v>
      </c>
      <c r="C31">
        <v>-1072.7360000000001</v>
      </c>
      <c r="D31">
        <v>13.334</v>
      </c>
      <c r="E31">
        <v>-29.599</v>
      </c>
      <c r="F31">
        <v>0.26800000000000002</v>
      </c>
      <c r="G31">
        <v>-12.276999999999999</v>
      </c>
      <c r="H31">
        <v>-5.4470000000000001</v>
      </c>
      <c r="I31">
        <v>2.2770000000000001</v>
      </c>
      <c r="J31">
        <v>-1.423</v>
      </c>
      <c r="K31">
        <v>0.16300000000000001</v>
      </c>
      <c r="L31">
        <v>-1.3009999999999999</v>
      </c>
      <c r="M31">
        <v>-11.302</v>
      </c>
      <c r="N31">
        <v>2.1139999999999999</v>
      </c>
      <c r="O31">
        <v>2.073</v>
      </c>
      <c r="P31">
        <v>-3.5369999999999999</v>
      </c>
      <c r="Q31">
        <v>-14.837999999999999</v>
      </c>
      <c r="R31">
        <v>-11.505000000000001</v>
      </c>
      <c r="S31">
        <v>-13.659000000000001</v>
      </c>
      <c r="T31">
        <v>-0.20300000000000001</v>
      </c>
      <c r="U31">
        <v>-6.22</v>
      </c>
      <c r="V31">
        <v>-8.984</v>
      </c>
      <c r="W31">
        <v>91.468999999999994</v>
      </c>
      <c r="X31">
        <v>31.628</v>
      </c>
      <c r="Y31">
        <v>29.838999999999999</v>
      </c>
      <c r="Z31">
        <v>-90.938999999999993</v>
      </c>
      <c r="AA31">
        <v>-0.48799999999999999</v>
      </c>
      <c r="AB31">
        <v>8.7810000000000006</v>
      </c>
      <c r="AC31">
        <v>9.0649999999999995</v>
      </c>
      <c r="AD31">
        <v>-47.279000000000003</v>
      </c>
      <c r="AE31">
        <v>239.19800000000001</v>
      </c>
      <c r="AF31">
        <v>141.471</v>
      </c>
      <c r="AG31">
        <v>-244.56399999999999</v>
      </c>
      <c r="AH31">
        <v>27.969000000000001</v>
      </c>
      <c r="AI31">
        <v>2.8860000000000001</v>
      </c>
      <c r="AJ31">
        <v>-6.5039999999999996</v>
      </c>
      <c r="AK31">
        <v>-66.344999999999999</v>
      </c>
      <c r="AL31">
        <v>0</v>
      </c>
    </row>
    <row r="32" spans="1:38" x14ac:dyDescent="0.25">
      <c r="A32" t="str">
        <f t="shared" si="32"/>
        <v>OTXS: Other taxes less subsidies on production</v>
      </c>
      <c r="B32" t="s">
        <v>261</v>
      </c>
      <c r="C32">
        <v>-864.30899999999997</v>
      </c>
      <c r="D32">
        <v>-4.8650000000000002</v>
      </c>
      <c r="E32">
        <v>-0.27300000000000002</v>
      </c>
      <c r="F32">
        <v>8.282</v>
      </c>
      <c r="G32">
        <v>34.909999999999997</v>
      </c>
      <c r="H32">
        <v>3.5750000000000002</v>
      </c>
      <c r="I32">
        <v>3.738</v>
      </c>
      <c r="J32">
        <v>5.0650000000000004</v>
      </c>
      <c r="K32">
        <v>9.4239999999999995</v>
      </c>
      <c r="L32">
        <v>25.634</v>
      </c>
      <c r="M32">
        <v>2.2389999999999999</v>
      </c>
      <c r="N32">
        <v>5.0279999999999996</v>
      </c>
      <c r="O32">
        <v>1.57</v>
      </c>
      <c r="P32">
        <v>2.7210000000000001</v>
      </c>
      <c r="Q32">
        <v>-0.58899999999999997</v>
      </c>
      <c r="R32">
        <v>-1.1279999999999999</v>
      </c>
      <c r="S32">
        <v>3.1960000000000002</v>
      </c>
      <c r="T32">
        <v>1.0669999999999999</v>
      </c>
      <c r="U32">
        <v>1.018</v>
      </c>
      <c r="V32">
        <v>7.5359999999999996</v>
      </c>
      <c r="W32">
        <v>19.21</v>
      </c>
      <c r="X32">
        <v>55.69</v>
      </c>
      <c r="Y32">
        <v>-21.795999999999999</v>
      </c>
      <c r="Z32">
        <v>-90.519000000000005</v>
      </c>
      <c r="AA32">
        <v>-46.186999999999998</v>
      </c>
      <c r="AB32">
        <v>-9.8339999999999996</v>
      </c>
      <c r="AC32">
        <v>3.5859999999999999</v>
      </c>
      <c r="AD32">
        <v>-13.134</v>
      </c>
      <c r="AE32">
        <v>1164.9469999999999</v>
      </c>
      <c r="AF32">
        <v>2515.5450000000001</v>
      </c>
      <c r="AG32">
        <v>-67.400999999999996</v>
      </c>
      <c r="AH32">
        <v>-21.524000000000001</v>
      </c>
      <c r="AI32">
        <v>-82.613</v>
      </c>
      <c r="AJ32">
        <v>-228.89099999999999</v>
      </c>
      <c r="AK32">
        <v>-9.8689999999999998</v>
      </c>
      <c r="AL32">
        <v>0</v>
      </c>
    </row>
    <row r="33" spans="1:38" x14ac:dyDescent="0.25">
      <c r="A33" t="str">
        <f t="shared" si="32"/>
        <v>OTXS: Other taxes less subsidies on production</v>
      </c>
      <c r="B33" t="s">
        <v>262</v>
      </c>
      <c r="C33">
        <v>-170.648</v>
      </c>
      <c r="D33">
        <v>10.179</v>
      </c>
      <c r="E33">
        <v>0.32500000000000001</v>
      </c>
      <c r="F33">
        <v>0.123</v>
      </c>
      <c r="G33">
        <v>7.0999999999999994E-2</v>
      </c>
      <c r="H33">
        <v>0.126</v>
      </c>
      <c r="I33">
        <v>0.73</v>
      </c>
      <c r="J33">
        <v>0.64</v>
      </c>
      <c r="K33">
        <v>7.2080000000000002</v>
      </c>
      <c r="L33">
        <v>-0.216</v>
      </c>
      <c r="M33">
        <v>0.17399999999999999</v>
      </c>
      <c r="N33">
        <v>1.016</v>
      </c>
      <c r="O33">
        <v>3.4000000000000002E-2</v>
      </c>
      <c r="P33">
        <v>0.33900000000000002</v>
      </c>
      <c r="Q33">
        <v>0.182</v>
      </c>
      <c r="R33">
        <v>0.14399999999999999</v>
      </c>
      <c r="S33">
        <v>4.4999999999999998E-2</v>
      </c>
      <c r="T33">
        <v>7.0999999999999994E-2</v>
      </c>
      <c r="U33">
        <v>-2.7E-2</v>
      </c>
      <c r="V33">
        <v>9.1999999999999998E-2</v>
      </c>
      <c r="W33">
        <v>50.68</v>
      </c>
      <c r="X33">
        <v>4.54</v>
      </c>
      <c r="Y33">
        <v>2.9729999999999999</v>
      </c>
      <c r="Z33">
        <v>2.012</v>
      </c>
      <c r="AA33">
        <v>0.51400000000000001</v>
      </c>
      <c r="AB33">
        <v>-3.2480000000000002</v>
      </c>
      <c r="AC33">
        <v>4.7E-2</v>
      </c>
      <c r="AD33">
        <v>-2.6219999999999999</v>
      </c>
      <c r="AE33">
        <v>16.914999999999999</v>
      </c>
      <c r="AF33">
        <v>31.962</v>
      </c>
      <c r="AG33">
        <v>-16.821999999999999</v>
      </c>
      <c r="AH33">
        <v>6.758</v>
      </c>
      <c r="AI33">
        <v>-1.1020000000000001</v>
      </c>
      <c r="AJ33">
        <v>-0.33400000000000002</v>
      </c>
      <c r="AK33">
        <v>-4.9000000000000002E-2</v>
      </c>
      <c r="AL33">
        <v>0</v>
      </c>
    </row>
    <row r="34" spans="1:38" x14ac:dyDescent="0.25">
      <c r="A34" t="str">
        <f t="shared" si="32"/>
        <v>OTXS: Other taxes less subsidies on production</v>
      </c>
      <c r="B34" t="s">
        <v>263</v>
      </c>
      <c r="C34">
        <v>-1770.454</v>
      </c>
      <c r="D34">
        <v>0.27100000000000002</v>
      </c>
      <c r="E34">
        <v>1.514</v>
      </c>
      <c r="F34">
        <v>2.3220000000000001</v>
      </c>
      <c r="G34">
        <v>-22.847000000000001</v>
      </c>
      <c r="H34">
        <v>-7.8250000000000002</v>
      </c>
      <c r="I34">
        <v>-21.936</v>
      </c>
      <c r="J34">
        <v>-15.347</v>
      </c>
      <c r="K34">
        <v>7.952</v>
      </c>
      <c r="L34">
        <v>-23.753</v>
      </c>
      <c r="M34">
        <v>-12.433999999999999</v>
      </c>
      <c r="N34">
        <v>-5.3949999999999996</v>
      </c>
      <c r="O34">
        <v>6.84</v>
      </c>
      <c r="P34">
        <v>-36.956000000000003</v>
      </c>
      <c r="Q34">
        <v>-46.978999999999999</v>
      </c>
      <c r="R34">
        <v>-19.163</v>
      </c>
      <c r="S34">
        <v>-57.371000000000002</v>
      </c>
      <c r="T34">
        <v>-10.695</v>
      </c>
      <c r="U34">
        <v>-61.093000000000004</v>
      </c>
      <c r="V34">
        <v>-28.273</v>
      </c>
      <c r="W34">
        <v>96.602000000000004</v>
      </c>
      <c r="X34">
        <v>-1.147</v>
      </c>
      <c r="Y34">
        <v>-32.003</v>
      </c>
      <c r="Z34">
        <v>-63.326000000000001</v>
      </c>
      <c r="AA34">
        <v>-26.506</v>
      </c>
      <c r="AB34">
        <v>-25.132000000000001</v>
      </c>
      <c r="AC34">
        <v>-5.4740000000000002</v>
      </c>
      <c r="AD34">
        <v>-52.926000000000002</v>
      </c>
      <c r="AE34">
        <v>154.63800000000001</v>
      </c>
      <c r="AF34">
        <v>-60.265000000000001</v>
      </c>
      <c r="AG34">
        <v>-142.511</v>
      </c>
      <c r="AH34">
        <v>3.3780000000000001</v>
      </c>
      <c r="AI34">
        <v>-35.198</v>
      </c>
      <c r="AJ34">
        <v>-29.132000000000001</v>
      </c>
      <c r="AK34">
        <v>-67.072999999999993</v>
      </c>
      <c r="AL34">
        <v>0</v>
      </c>
    </row>
    <row r="35" spans="1:38" x14ac:dyDescent="0.25">
      <c r="A35" t="str">
        <f t="shared" si="32"/>
        <v>OTXS: Other taxes less subsidies on production</v>
      </c>
      <c r="B35" t="s">
        <v>264</v>
      </c>
      <c r="C35">
        <v>-7399.7539999999999</v>
      </c>
      <c r="D35">
        <v>-1.742</v>
      </c>
      <c r="E35">
        <v>139.911</v>
      </c>
      <c r="F35">
        <v>4.3730000000000002</v>
      </c>
      <c r="G35">
        <v>2073.4409999999998</v>
      </c>
      <c r="H35">
        <v>251.392</v>
      </c>
      <c r="I35">
        <v>171.13</v>
      </c>
      <c r="J35">
        <v>393.51600000000002</v>
      </c>
      <c r="K35">
        <v>371.685</v>
      </c>
      <c r="L35">
        <v>1434.83</v>
      </c>
      <c r="M35">
        <v>600.56899999999996</v>
      </c>
      <c r="N35">
        <v>446.54</v>
      </c>
      <c r="O35">
        <v>464.93</v>
      </c>
      <c r="P35">
        <v>797.57899999999995</v>
      </c>
      <c r="Q35">
        <v>322.42599999999999</v>
      </c>
      <c r="R35">
        <v>354.87099999999998</v>
      </c>
      <c r="S35">
        <v>546.96900000000005</v>
      </c>
      <c r="T35">
        <v>867.36900000000003</v>
      </c>
      <c r="U35">
        <v>723.02200000000005</v>
      </c>
      <c r="V35">
        <v>1079.559</v>
      </c>
      <c r="W35">
        <v>2675.819</v>
      </c>
      <c r="X35">
        <v>2918.36</v>
      </c>
      <c r="Y35">
        <v>8123.2489999999998</v>
      </c>
      <c r="Z35">
        <v>3797.8760000000002</v>
      </c>
      <c r="AA35">
        <v>1552.742</v>
      </c>
      <c r="AB35">
        <v>-140.01</v>
      </c>
      <c r="AC35">
        <v>1090.5509999999999</v>
      </c>
      <c r="AD35">
        <v>1377.9939999999999</v>
      </c>
      <c r="AE35">
        <v>6985.9629999999997</v>
      </c>
      <c r="AF35">
        <v>26420.41</v>
      </c>
      <c r="AG35">
        <v>5629.9390000000003</v>
      </c>
      <c r="AH35">
        <v>3458.7170000000001</v>
      </c>
      <c r="AI35">
        <v>-1257.9159999999999</v>
      </c>
      <c r="AJ35">
        <v>5809.8180000000002</v>
      </c>
      <c r="AK35">
        <v>190.096</v>
      </c>
      <c r="AL35">
        <v>0</v>
      </c>
    </row>
    <row r="36" spans="1:38" x14ac:dyDescent="0.25">
      <c r="A36" t="str">
        <f t="shared" si="32"/>
        <v>OTXS: Other taxes less subsidies on production</v>
      </c>
      <c r="B36" t="s">
        <v>265</v>
      </c>
      <c r="C36">
        <v>-5328.2629999999999</v>
      </c>
      <c r="D36">
        <v>-1243.662</v>
      </c>
      <c r="E36">
        <v>10.525</v>
      </c>
      <c r="F36">
        <v>9.5459999999999994</v>
      </c>
      <c r="G36">
        <v>88.683000000000007</v>
      </c>
      <c r="H36">
        <v>19.013999999999999</v>
      </c>
      <c r="I36">
        <v>5.0709999999999997</v>
      </c>
      <c r="J36">
        <v>29.597999999999999</v>
      </c>
      <c r="K36">
        <v>103.57599999999999</v>
      </c>
      <c r="L36">
        <v>283.31</v>
      </c>
      <c r="M36">
        <v>36.811</v>
      </c>
      <c r="N36">
        <v>94.91</v>
      </c>
      <c r="O36">
        <v>-62.896000000000001</v>
      </c>
      <c r="P36">
        <v>105.77200000000001</v>
      </c>
      <c r="Q36">
        <v>-80.114000000000004</v>
      </c>
      <c r="R36">
        <v>23.574999999999999</v>
      </c>
      <c r="S36">
        <v>77.757000000000005</v>
      </c>
      <c r="T36">
        <v>266.66699999999997</v>
      </c>
      <c r="U36">
        <v>-22.73</v>
      </c>
      <c r="V36">
        <v>43.079000000000001</v>
      </c>
      <c r="W36">
        <v>70.95</v>
      </c>
      <c r="X36">
        <v>-12.688000000000001</v>
      </c>
      <c r="Y36">
        <v>2003.021</v>
      </c>
      <c r="Z36">
        <v>-1133.425</v>
      </c>
      <c r="AA36">
        <v>-4.766</v>
      </c>
      <c r="AB36">
        <v>-28.187999999999999</v>
      </c>
      <c r="AC36">
        <v>30.518000000000001</v>
      </c>
      <c r="AD36">
        <v>192.39099999999999</v>
      </c>
      <c r="AE36">
        <v>1229.721</v>
      </c>
      <c r="AF36">
        <v>6787.6409999999996</v>
      </c>
      <c r="AG36">
        <v>-1098.527</v>
      </c>
      <c r="AH36">
        <v>-17.989000000000001</v>
      </c>
      <c r="AI36">
        <v>-1636.6869999999999</v>
      </c>
      <c r="AJ36">
        <v>-5007.34</v>
      </c>
      <c r="AK36">
        <v>26.702999999999999</v>
      </c>
      <c r="AL36">
        <v>0</v>
      </c>
    </row>
    <row r="37" spans="1:38" x14ac:dyDescent="0.25">
      <c r="A37" t="str">
        <f t="shared" si="32"/>
        <v>OTXS: Other taxes less subsidies on production</v>
      </c>
      <c r="B37" t="s">
        <v>266</v>
      </c>
      <c r="C37">
        <v>-2652.3040000000001</v>
      </c>
      <c r="D37">
        <v>6.7000000000000004E-2</v>
      </c>
      <c r="E37">
        <v>2.2890000000000001</v>
      </c>
      <c r="F37">
        <v>2.3690000000000002</v>
      </c>
      <c r="G37">
        <v>-40.24</v>
      </c>
      <c r="H37">
        <v>-3.3759999999999999</v>
      </c>
      <c r="I37">
        <v>-0.78</v>
      </c>
      <c r="J37">
        <v>-3.29</v>
      </c>
      <c r="K37">
        <v>-16.606000000000002</v>
      </c>
      <c r="L37">
        <v>-8.3059999999999992</v>
      </c>
      <c r="M37">
        <v>-5.08</v>
      </c>
      <c r="N37">
        <v>-3.9380000000000002</v>
      </c>
      <c r="O37">
        <v>-11.913</v>
      </c>
      <c r="P37">
        <v>-1.5760000000000001</v>
      </c>
      <c r="Q37">
        <v>-1.4450000000000001</v>
      </c>
      <c r="R37">
        <v>-2.2469999999999999</v>
      </c>
      <c r="S37">
        <v>-2.024</v>
      </c>
      <c r="T37">
        <v>-0.371</v>
      </c>
      <c r="U37">
        <v>-1.2989999999999999</v>
      </c>
      <c r="V37">
        <v>-2.7719999999999998</v>
      </c>
      <c r="W37">
        <v>405.93799999999999</v>
      </c>
      <c r="X37">
        <v>0.13600000000000001</v>
      </c>
      <c r="Y37">
        <v>-75.031999999999996</v>
      </c>
      <c r="Z37">
        <v>2300.306</v>
      </c>
      <c r="AA37">
        <v>-23.463999999999999</v>
      </c>
      <c r="AB37">
        <v>6.7679999999999998</v>
      </c>
      <c r="AC37">
        <v>-12.862</v>
      </c>
      <c r="AD37">
        <v>-2.734</v>
      </c>
      <c r="AE37">
        <v>327.89800000000002</v>
      </c>
      <c r="AF37">
        <v>10.125</v>
      </c>
      <c r="AG37">
        <v>-29.026</v>
      </c>
      <c r="AH37">
        <v>8.0120000000000005</v>
      </c>
      <c r="AI37">
        <v>1.002</v>
      </c>
      <c r="AJ37">
        <v>2.3E-2</v>
      </c>
      <c r="AK37">
        <v>0.154</v>
      </c>
      <c r="AL37">
        <v>0</v>
      </c>
    </row>
    <row r="38" spans="1:38" x14ac:dyDescent="0.25">
      <c r="A38" t="str">
        <f t="shared" si="32"/>
        <v>OTXS: Other taxes less subsidies on production</v>
      </c>
      <c r="B38" t="s">
        <v>267</v>
      </c>
      <c r="C38">
        <v>-1723.7059999999999</v>
      </c>
      <c r="D38">
        <v>0.16600000000000001</v>
      </c>
      <c r="E38">
        <v>0.83</v>
      </c>
      <c r="F38">
        <v>2.2389999999999999</v>
      </c>
      <c r="G38">
        <v>37.802999999999997</v>
      </c>
      <c r="H38">
        <v>-11.992000000000001</v>
      </c>
      <c r="I38">
        <v>3.3029999999999999</v>
      </c>
      <c r="J38">
        <v>1.8939999999999999</v>
      </c>
      <c r="K38">
        <v>52.703000000000003</v>
      </c>
      <c r="L38">
        <v>55.709000000000003</v>
      </c>
      <c r="M38">
        <v>18.067</v>
      </c>
      <c r="N38">
        <v>13.063000000000001</v>
      </c>
      <c r="O38">
        <v>19.056999999999999</v>
      </c>
      <c r="P38">
        <v>18.789000000000001</v>
      </c>
      <c r="Q38">
        <v>23.55</v>
      </c>
      <c r="R38">
        <v>10.686</v>
      </c>
      <c r="S38">
        <v>36.271999999999998</v>
      </c>
      <c r="T38">
        <v>78.706000000000003</v>
      </c>
      <c r="U38">
        <v>2.2629999999999999</v>
      </c>
      <c r="V38">
        <v>13.452</v>
      </c>
      <c r="W38">
        <v>238.464</v>
      </c>
      <c r="X38">
        <v>51.777000000000001</v>
      </c>
      <c r="Y38">
        <v>209.92</v>
      </c>
      <c r="Z38">
        <v>85.734999999999999</v>
      </c>
      <c r="AA38">
        <v>16.738</v>
      </c>
      <c r="AB38">
        <v>7.2949999999999999</v>
      </c>
      <c r="AC38">
        <v>60.491</v>
      </c>
      <c r="AD38">
        <v>27.425999999999998</v>
      </c>
      <c r="AE38">
        <v>526.39200000000005</v>
      </c>
      <c r="AF38">
        <v>96.194999999999993</v>
      </c>
      <c r="AG38">
        <v>156.96600000000001</v>
      </c>
      <c r="AH38">
        <v>17.675000000000001</v>
      </c>
      <c r="AI38">
        <v>40.484999999999999</v>
      </c>
      <c r="AJ38">
        <v>14.968</v>
      </c>
      <c r="AK38">
        <v>12.085000000000001</v>
      </c>
      <c r="AL38">
        <v>0</v>
      </c>
    </row>
    <row r="39" spans="1:38" x14ac:dyDescent="0.25">
      <c r="A39" t="str">
        <f t="shared" si="32"/>
        <v>OTXS: Other taxes less subsidies on production</v>
      </c>
      <c r="B39" t="s">
        <v>268</v>
      </c>
      <c r="C39">
        <v>-2084.66</v>
      </c>
      <c r="D39">
        <v>0.64100000000000001</v>
      </c>
      <c r="E39">
        <v>40.436</v>
      </c>
      <c r="F39">
        <v>0.69899999999999995</v>
      </c>
      <c r="G39">
        <v>268.71300000000002</v>
      </c>
      <c r="H39">
        <v>35.789000000000001</v>
      </c>
      <c r="I39">
        <v>3.7989999999999999</v>
      </c>
      <c r="J39">
        <v>22.51</v>
      </c>
      <c r="K39">
        <v>1.3009999999999999</v>
      </c>
      <c r="L39">
        <v>199.46799999999999</v>
      </c>
      <c r="M39">
        <v>42.713000000000001</v>
      </c>
      <c r="N39">
        <v>31.984999999999999</v>
      </c>
      <c r="O39">
        <v>13.074</v>
      </c>
      <c r="P39">
        <v>37.704000000000001</v>
      </c>
      <c r="Q39">
        <v>130.87</v>
      </c>
      <c r="R39">
        <v>6.9160000000000004</v>
      </c>
      <c r="S39">
        <v>39.537999999999997</v>
      </c>
      <c r="T39">
        <v>16.216999999999999</v>
      </c>
      <c r="U39">
        <v>5.6239999999999997</v>
      </c>
      <c r="V39">
        <v>20.094000000000001</v>
      </c>
      <c r="W39">
        <v>572.12400000000002</v>
      </c>
      <c r="X39">
        <v>34.406999999999996</v>
      </c>
      <c r="Y39">
        <v>149.33199999999999</v>
      </c>
      <c r="Z39">
        <v>352.48</v>
      </c>
      <c r="AA39">
        <v>78.025999999999996</v>
      </c>
      <c r="AB39">
        <v>54.046999999999997</v>
      </c>
      <c r="AC39">
        <v>37.411000000000001</v>
      </c>
      <c r="AD39">
        <v>96.134</v>
      </c>
      <c r="AE39">
        <v>305.74700000000001</v>
      </c>
      <c r="AF39">
        <v>769.18399999999997</v>
      </c>
      <c r="AG39">
        <v>-48.859000000000002</v>
      </c>
      <c r="AH39">
        <v>7.1459999999999999</v>
      </c>
      <c r="AI39">
        <v>-62.694000000000003</v>
      </c>
      <c r="AJ39">
        <v>16.678999999999998</v>
      </c>
      <c r="AK39">
        <v>27.943999999999999</v>
      </c>
      <c r="AL39">
        <v>0</v>
      </c>
    </row>
    <row r="40" spans="1:38" x14ac:dyDescent="0.25">
      <c r="A40" t="str">
        <f t="shared" si="32"/>
        <v>OTXS: Other taxes less subsidies on production</v>
      </c>
      <c r="B40" t="s">
        <v>269</v>
      </c>
      <c r="C40">
        <v>-5716.1559999999999</v>
      </c>
      <c r="D40">
        <v>208.55199999999999</v>
      </c>
      <c r="E40">
        <v>20.065999999999999</v>
      </c>
      <c r="F40">
        <v>33.692</v>
      </c>
      <c r="G40">
        <v>746.02200000000005</v>
      </c>
      <c r="H40">
        <v>712.42100000000005</v>
      </c>
      <c r="I40">
        <v>162.60599999999999</v>
      </c>
      <c r="J40">
        <v>262.70400000000001</v>
      </c>
      <c r="K40">
        <v>62.26</v>
      </c>
      <c r="L40">
        <v>844.52200000000005</v>
      </c>
      <c r="M40">
        <v>460.16699999999997</v>
      </c>
      <c r="N40">
        <v>311.07600000000002</v>
      </c>
      <c r="O40">
        <v>265.154</v>
      </c>
      <c r="P40">
        <v>972.58100000000002</v>
      </c>
      <c r="Q40">
        <v>232.08799999999999</v>
      </c>
      <c r="R40">
        <v>278.39499999999998</v>
      </c>
      <c r="S40">
        <v>988.93600000000004</v>
      </c>
      <c r="T40">
        <v>275.20800000000003</v>
      </c>
      <c r="U40">
        <v>116.651</v>
      </c>
      <c r="V40">
        <v>710.96199999999999</v>
      </c>
      <c r="W40">
        <v>2339.8200000000002</v>
      </c>
      <c r="X40">
        <v>2151.6030000000001</v>
      </c>
      <c r="Y40">
        <v>4850.2700000000004</v>
      </c>
      <c r="Z40">
        <v>1857.443</v>
      </c>
      <c r="AA40">
        <v>1344.08</v>
      </c>
      <c r="AB40">
        <v>178.547</v>
      </c>
      <c r="AC40">
        <v>464.47399999999999</v>
      </c>
      <c r="AD40">
        <v>787.46299999999997</v>
      </c>
      <c r="AE40">
        <v>4553.491</v>
      </c>
      <c r="AF40">
        <v>22795.757000000001</v>
      </c>
      <c r="AG40">
        <v>3220.6869999999999</v>
      </c>
      <c r="AH40">
        <v>4248.5020000000004</v>
      </c>
      <c r="AI40">
        <v>2208.4</v>
      </c>
      <c r="AJ40">
        <v>3600.761</v>
      </c>
      <c r="AK40">
        <v>814.928</v>
      </c>
      <c r="AL40">
        <v>0</v>
      </c>
    </row>
    <row r="41" spans="1:38" x14ac:dyDescent="0.25">
      <c r="A41" t="str">
        <f t="shared" si="32"/>
        <v>OTXS: Other taxes less subsidies on production</v>
      </c>
      <c r="B41" t="s">
        <v>270</v>
      </c>
      <c r="C41">
        <v>-434.87900000000002</v>
      </c>
      <c r="D41">
        <v>0.42599999999999999</v>
      </c>
      <c r="E41">
        <v>0.64900000000000002</v>
      </c>
      <c r="F41">
        <v>1.123</v>
      </c>
      <c r="G41">
        <v>3.7829999999999999</v>
      </c>
      <c r="H41">
        <v>0.56799999999999995</v>
      </c>
      <c r="I41">
        <v>3.948</v>
      </c>
      <c r="J41">
        <v>0.49399999999999999</v>
      </c>
      <c r="K41">
        <v>0.02</v>
      </c>
      <c r="L41">
        <v>1.2569999999999999</v>
      </c>
      <c r="M41">
        <v>0.40400000000000003</v>
      </c>
      <c r="N41">
        <v>3.3170000000000002</v>
      </c>
      <c r="O41">
        <v>0.64700000000000002</v>
      </c>
      <c r="P41">
        <v>1.0720000000000001</v>
      </c>
      <c r="Q41">
        <v>0.19500000000000001</v>
      </c>
      <c r="R41">
        <v>0.28299999999999997</v>
      </c>
      <c r="S41">
        <v>0.38</v>
      </c>
      <c r="T41">
        <v>0.42599999999999999</v>
      </c>
      <c r="U41">
        <v>0.28699999999999998</v>
      </c>
      <c r="V41">
        <v>1.1459999999999999</v>
      </c>
      <c r="W41">
        <v>-188.74100000000001</v>
      </c>
      <c r="X41">
        <v>12.226000000000001</v>
      </c>
      <c r="Y41">
        <v>19.114999999999998</v>
      </c>
      <c r="Z41">
        <v>-106.858</v>
      </c>
      <c r="AA41">
        <v>4.6879999999999997</v>
      </c>
      <c r="AB41">
        <v>0.36899999999999999</v>
      </c>
      <c r="AC41">
        <v>2.8370000000000002</v>
      </c>
      <c r="AD41">
        <v>0.90900000000000003</v>
      </c>
      <c r="AE41">
        <v>48.923000000000002</v>
      </c>
      <c r="AF41">
        <v>64.662000000000006</v>
      </c>
      <c r="AG41">
        <v>23.350999999999999</v>
      </c>
      <c r="AH41">
        <v>1.246</v>
      </c>
      <c r="AI41">
        <v>7.31</v>
      </c>
      <c r="AJ41">
        <v>4.9690000000000003</v>
      </c>
      <c r="AK41">
        <v>11.632</v>
      </c>
      <c r="AL41">
        <v>0</v>
      </c>
    </row>
    <row r="42" spans="1:38" x14ac:dyDescent="0.25">
      <c r="A42" t="str">
        <f t="shared" si="32"/>
        <v>OTXS: Other taxes less subsidies on production</v>
      </c>
      <c r="B42" t="s">
        <v>271</v>
      </c>
      <c r="C42">
        <v>-26.059000000000001</v>
      </c>
      <c r="D42">
        <v>0.311</v>
      </c>
      <c r="E42">
        <v>0.98599999999999999</v>
      </c>
      <c r="F42">
        <v>1.1459999999999999</v>
      </c>
      <c r="G42">
        <v>5.8570000000000002</v>
      </c>
      <c r="H42">
        <v>1.36</v>
      </c>
      <c r="I42">
        <v>0.36299999999999999</v>
      </c>
      <c r="J42">
        <v>0.248</v>
      </c>
      <c r="K42">
        <v>34.314999999999998</v>
      </c>
      <c r="L42">
        <v>-2.387</v>
      </c>
      <c r="M42">
        <v>0.40200000000000002</v>
      </c>
      <c r="N42">
        <v>1.5669999999999999</v>
      </c>
      <c r="O42">
        <v>8.5000000000000006E-2</v>
      </c>
      <c r="P42">
        <v>1.4670000000000001</v>
      </c>
      <c r="Q42">
        <v>-0.313</v>
      </c>
      <c r="R42">
        <v>0.80200000000000005</v>
      </c>
      <c r="S42">
        <v>0.307</v>
      </c>
      <c r="T42">
        <v>0.127</v>
      </c>
      <c r="U42">
        <v>0.20200000000000001</v>
      </c>
      <c r="V42">
        <v>2.399</v>
      </c>
      <c r="W42">
        <v>1.46</v>
      </c>
      <c r="X42">
        <v>9.8130000000000006</v>
      </c>
      <c r="Y42">
        <v>29.199000000000002</v>
      </c>
      <c r="Z42">
        <v>14.526999999999999</v>
      </c>
      <c r="AA42">
        <v>4.3159999999999998</v>
      </c>
      <c r="AB42">
        <v>2.9119999999999999</v>
      </c>
      <c r="AC42">
        <v>-3.8439999999999999</v>
      </c>
      <c r="AD42">
        <v>0.53400000000000003</v>
      </c>
      <c r="AE42">
        <v>76.257999999999996</v>
      </c>
      <c r="AF42">
        <v>35.548999999999999</v>
      </c>
      <c r="AG42">
        <v>6.7389999999999999</v>
      </c>
      <c r="AH42">
        <v>4.1479999999999997</v>
      </c>
      <c r="AI42">
        <v>-5.7000000000000002E-2</v>
      </c>
      <c r="AJ42">
        <v>0.88500000000000001</v>
      </c>
      <c r="AK42">
        <v>11.54</v>
      </c>
      <c r="AL42">
        <v>0</v>
      </c>
    </row>
    <row r="43" spans="1:38" x14ac:dyDescent="0.25">
      <c r="A43" t="str">
        <f t="shared" si="32"/>
        <v>OTXS: Other taxes less subsidies on production</v>
      </c>
      <c r="B43" t="s">
        <v>272</v>
      </c>
      <c r="C43">
        <v>-103.024</v>
      </c>
      <c r="D43">
        <v>0.58899999999999997</v>
      </c>
      <c r="E43">
        <v>0.98799999999999999</v>
      </c>
      <c r="F43">
        <v>0.2</v>
      </c>
      <c r="G43">
        <v>-2.6080000000000001</v>
      </c>
      <c r="H43">
        <v>-1.327</v>
      </c>
      <c r="I43">
        <v>-0.36599999999999999</v>
      </c>
      <c r="J43">
        <v>1.8520000000000001</v>
      </c>
      <c r="K43">
        <v>17.116</v>
      </c>
      <c r="L43">
        <v>-1.5429999999999999</v>
      </c>
      <c r="M43">
        <v>10.516</v>
      </c>
      <c r="N43">
        <v>11.362</v>
      </c>
      <c r="O43">
        <v>9.9120000000000008</v>
      </c>
      <c r="P43">
        <v>10.157999999999999</v>
      </c>
      <c r="Q43">
        <v>5.33</v>
      </c>
      <c r="R43">
        <v>2.7949999999999999</v>
      </c>
      <c r="S43">
        <v>18.34</v>
      </c>
      <c r="T43">
        <v>9.2059999999999995</v>
      </c>
      <c r="U43">
        <v>0.441</v>
      </c>
      <c r="V43">
        <v>2.3140000000000001</v>
      </c>
      <c r="W43">
        <v>-1.577</v>
      </c>
      <c r="X43">
        <v>-26.074000000000002</v>
      </c>
      <c r="Y43">
        <v>-35.956000000000003</v>
      </c>
      <c r="Z43">
        <v>11.36</v>
      </c>
      <c r="AA43">
        <v>-12.993</v>
      </c>
      <c r="AB43">
        <v>-4.7809999999999997</v>
      </c>
      <c r="AC43">
        <v>-2.1909999999999998</v>
      </c>
      <c r="AD43">
        <v>-6.2249999999999996</v>
      </c>
      <c r="AE43">
        <v>1050.2539999999999</v>
      </c>
      <c r="AF43">
        <v>-18.044</v>
      </c>
      <c r="AG43">
        <v>-35.43</v>
      </c>
      <c r="AH43">
        <v>0.93100000000000005</v>
      </c>
      <c r="AI43">
        <v>-7.8109999999999999</v>
      </c>
      <c r="AJ43">
        <v>-120.303</v>
      </c>
      <c r="AK43">
        <v>-36.997999999999998</v>
      </c>
      <c r="AL43">
        <v>0</v>
      </c>
    </row>
    <row r="44" spans="1:38" x14ac:dyDescent="0.25">
      <c r="A44" t="str">
        <f t="shared" si="32"/>
        <v>OTXS: Other taxes less subsidies on production</v>
      </c>
      <c r="B44" t="s">
        <v>273</v>
      </c>
      <c r="C44">
        <v>-859.25300000000004</v>
      </c>
      <c r="D44">
        <v>26.338000000000001</v>
      </c>
      <c r="E44">
        <v>6.5389999999999997</v>
      </c>
      <c r="F44">
        <v>0</v>
      </c>
      <c r="G44">
        <v>131.79900000000001</v>
      </c>
      <c r="H44">
        <v>12.553000000000001</v>
      </c>
      <c r="I44">
        <v>4.4349999999999996</v>
      </c>
      <c r="J44">
        <v>21.992999999999999</v>
      </c>
      <c r="K44">
        <v>229.589</v>
      </c>
      <c r="L44">
        <v>43.521000000000001</v>
      </c>
      <c r="M44">
        <v>-5.2549999999999999</v>
      </c>
      <c r="N44">
        <v>15.845000000000001</v>
      </c>
      <c r="O44">
        <v>20.154</v>
      </c>
      <c r="P44">
        <v>-13.481</v>
      </c>
      <c r="Q44">
        <v>-42.091000000000001</v>
      </c>
      <c r="R44">
        <v>-10.836</v>
      </c>
      <c r="S44">
        <v>-58.777999999999999</v>
      </c>
      <c r="T44">
        <v>-12.552</v>
      </c>
      <c r="U44">
        <v>-5.6879999999999997</v>
      </c>
      <c r="V44">
        <v>-12.929</v>
      </c>
      <c r="W44">
        <v>181.36500000000001</v>
      </c>
      <c r="X44">
        <v>52.908000000000001</v>
      </c>
      <c r="Y44">
        <v>217.25200000000001</v>
      </c>
      <c r="Z44">
        <v>193.80699999999999</v>
      </c>
      <c r="AA44">
        <v>162.10400000000001</v>
      </c>
      <c r="AB44">
        <v>11.269</v>
      </c>
      <c r="AC44">
        <v>19.594999999999999</v>
      </c>
      <c r="AD44">
        <v>-166.14099999999999</v>
      </c>
      <c r="AE44">
        <v>1408.259</v>
      </c>
      <c r="AF44">
        <v>4085.8330000000001</v>
      </c>
      <c r="AG44">
        <v>-823.17100000000005</v>
      </c>
      <c r="AH44">
        <v>420.41</v>
      </c>
      <c r="AI44">
        <v>247.392</v>
      </c>
      <c r="AJ44">
        <v>-1778.2629999999999</v>
      </c>
      <c r="AK44">
        <v>78.16</v>
      </c>
      <c r="AL44">
        <v>0</v>
      </c>
    </row>
    <row r="45" spans="1:38" x14ac:dyDescent="0.25">
      <c r="A45" t="str">
        <f t="shared" si="32"/>
        <v>OTXS: Other taxes less subsidies on production</v>
      </c>
      <c r="B45" t="s">
        <v>274</v>
      </c>
      <c r="C45">
        <v>-2724.7310000000002</v>
      </c>
      <c r="D45">
        <v>51.453000000000003</v>
      </c>
      <c r="E45">
        <v>72.632000000000005</v>
      </c>
      <c r="F45">
        <v>31.922000000000001</v>
      </c>
      <c r="G45">
        <v>-22.61</v>
      </c>
      <c r="H45">
        <v>-54.707000000000001</v>
      </c>
      <c r="I45">
        <v>-51.988</v>
      </c>
      <c r="J45">
        <v>-55.286000000000001</v>
      </c>
      <c r="K45">
        <v>150.43100000000001</v>
      </c>
      <c r="L45">
        <v>41.168999999999997</v>
      </c>
      <c r="M45">
        <v>-48.728000000000002</v>
      </c>
      <c r="N45">
        <v>7.649</v>
      </c>
      <c r="O45">
        <v>29.667999999999999</v>
      </c>
      <c r="P45">
        <v>-124.336</v>
      </c>
      <c r="Q45">
        <v>-16.474</v>
      </c>
      <c r="R45">
        <v>-0.999</v>
      </c>
      <c r="S45">
        <v>-16.013999999999999</v>
      </c>
      <c r="T45">
        <v>53.210999999999999</v>
      </c>
      <c r="U45">
        <v>-3.2829999999999999</v>
      </c>
      <c r="V45">
        <v>-166.87700000000001</v>
      </c>
      <c r="W45">
        <v>469.52800000000002</v>
      </c>
      <c r="X45">
        <v>594.51800000000003</v>
      </c>
      <c r="Y45">
        <v>674.08799999999997</v>
      </c>
      <c r="Z45">
        <v>1128.6099999999999</v>
      </c>
      <c r="AA45">
        <v>177.21199999999999</v>
      </c>
      <c r="AB45">
        <v>69.363</v>
      </c>
      <c r="AC45">
        <v>88.289000000000001</v>
      </c>
      <c r="AD45">
        <v>3.4260000000000002</v>
      </c>
      <c r="AE45">
        <v>285.68099999999998</v>
      </c>
      <c r="AF45">
        <v>542.53</v>
      </c>
      <c r="AG45">
        <v>-298.97199999999998</v>
      </c>
      <c r="AH45">
        <v>160.65299999999999</v>
      </c>
      <c r="AI45">
        <v>-29.471</v>
      </c>
      <c r="AJ45">
        <v>173.322</v>
      </c>
      <c r="AK45">
        <v>-19.452999999999999</v>
      </c>
      <c r="AL45">
        <v>0</v>
      </c>
    </row>
    <row r="46" spans="1:38" x14ac:dyDescent="0.25">
      <c r="A46" t="str">
        <f t="shared" si="32"/>
        <v>OTXS: Other taxes less subsidies on production</v>
      </c>
      <c r="B46" t="s">
        <v>275</v>
      </c>
      <c r="C46">
        <v>-657.28200000000004</v>
      </c>
      <c r="D46">
        <v>-2930.0680000000002</v>
      </c>
      <c r="E46">
        <v>-2.262</v>
      </c>
      <c r="F46">
        <v>1.74</v>
      </c>
      <c r="G46">
        <v>48.585999999999999</v>
      </c>
      <c r="H46">
        <v>14.122</v>
      </c>
      <c r="I46">
        <v>9.8989999999999991</v>
      </c>
      <c r="J46">
        <v>19.742999999999999</v>
      </c>
      <c r="K46">
        <v>22.702000000000002</v>
      </c>
      <c r="L46">
        <v>104.884</v>
      </c>
      <c r="M46">
        <v>6.5289999999999999</v>
      </c>
      <c r="N46">
        <v>31.670999999999999</v>
      </c>
      <c r="O46">
        <v>9.2010000000000005</v>
      </c>
      <c r="P46">
        <v>13.313000000000001</v>
      </c>
      <c r="Q46">
        <v>3.9239999999999999</v>
      </c>
      <c r="R46">
        <v>3.7240000000000002</v>
      </c>
      <c r="S46">
        <v>4.0679999999999996</v>
      </c>
      <c r="T46">
        <v>12.759</v>
      </c>
      <c r="U46">
        <v>-0.36599999999999999</v>
      </c>
      <c r="V46">
        <v>8.9570000000000007</v>
      </c>
      <c r="W46">
        <v>87.572999999999993</v>
      </c>
      <c r="X46">
        <v>40.826000000000001</v>
      </c>
      <c r="Y46">
        <v>177.494</v>
      </c>
      <c r="Z46">
        <v>109.38800000000001</v>
      </c>
      <c r="AA46">
        <v>45.25</v>
      </c>
      <c r="AB46">
        <v>-10.121</v>
      </c>
      <c r="AC46">
        <v>107.26900000000001</v>
      </c>
      <c r="AD46">
        <v>-13.811999999999999</v>
      </c>
      <c r="AE46">
        <v>504.64699999999999</v>
      </c>
      <c r="AF46">
        <v>1035.0360000000001</v>
      </c>
      <c r="AG46">
        <v>79.768000000000001</v>
      </c>
      <c r="AH46">
        <v>-165.035</v>
      </c>
      <c r="AI46">
        <v>-343.21800000000002</v>
      </c>
      <c r="AJ46">
        <v>-93.691000000000003</v>
      </c>
      <c r="AK46">
        <v>-248.505</v>
      </c>
      <c r="AL46">
        <v>0</v>
      </c>
    </row>
    <row r="47" spans="1:38" x14ac:dyDescent="0.25">
      <c r="A47" t="str">
        <f t="shared" si="32"/>
        <v>OTXS: Other taxes less subsidies on production</v>
      </c>
      <c r="B47" t="s">
        <v>276</v>
      </c>
      <c r="C47">
        <v>-290.72500000000002</v>
      </c>
      <c r="D47">
        <v>0.34699999999999998</v>
      </c>
      <c r="E47">
        <v>4.5270000000000001</v>
      </c>
      <c r="F47">
        <v>5.6369999999999996</v>
      </c>
      <c r="G47">
        <v>11.755000000000001</v>
      </c>
      <c r="H47">
        <v>3.1419999999999999</v>
      </c>
      <c r="I47">
        <v>4.7009999999999996</v>
      </c>
      <c r="J47">
        <v>4.952</v>
      </c>
      <c r="K47">
        <v>17.792000000000002</v>
      </c>
      <c r="L47">
        <v>7.2510000000000003</v>
      </c>
      <c r="M47">
        <v>8.6920000000000002</v>
      </c>
      <c r="N47">
        <v>11.657</v>
      </c>
      <c r="O47">
        <v>16.440000000000001</v>
      </c>
      <c r="P47">
        <v>14.707000000000001</v>
      </c>
      <c r="Q47">
        <v>3.895</v>
      </c>
      <c r="R47">
        <v>3.5739999999999998</v>
      </c>
      <c r="S47">
        <v>7.0910000000000002</v>
      </c>
      <c r="T47">
        <v>6.61</v>
      </c>
      <c r="U47">
        <v>1.89</v>
      </c>
      <c r="V47">
        <v>9.718</v>
      </c>
      <c r="W47">
        <v>76.230999999999995</v>
      </c>
      <c r="X47">
        <v>41.133000000000003</v>
      </c>
      <c r="Y47">
        <v>72.457999999999998</v>
      </c>
      <c r="Z47">
        <v>-428.23099999999999</v>
      </c>
      <c r="AA47">
        <v>7.8239999999999998</v>
      </c>
      <c r="AB47">
        <v>2.08</v>
      </c>
      <c r="AC47">
        <v>12.504</v>
      </c>
      <c r="AD47">
        <v>3.992</v>
      </c>
      <c r="AE47">
        <v>262.79000000000002</v>
      </c>
      <c r="AF47">
        <v>31.591000000000001</v>
      </c>
      <c r="AG47">
        <v>23.364000000000001</v>
      </c>
      <c r="AH47">
        <v>3.5619999999999998</v>
      </c>
      <c r="AI47">
        <v>-0.30399999999999999</v>
      </c>
      <c r="AJ47">
        <v>8.2240000000000002</v>
      </c>
      <c r="AK47">
        <v>62.893999999999998</v>
      </c>
      <c r="AL47">
        <v>0</v>
      </c>
    </row>
    <row r="48" spans="1:38" x14ac:dyDescent="0.25">
      <c r="A48" t="str">
        <f t="shared" si="32"/>
        <v>OTXS: Other taxes less subsidies on production</v>
      </c>
      <c r="B48" t="s">
        <v>277</v>
      </c>
      <c r="C48">
        <v>-267.93599999999998</v>
      </c>
      <c r="D48">
        <v>-4.4660000000000002</v>
      </c>
      <c r="E48">
        <v>0.51900000000000002</v>
      </c>
      <c r="F48">
        <v>0.95199999999999996</v>
      </c>
      <c r="G48">
        <v>3.7330000000000001</v>
      </c>
      <c r="H48">
        <v>0.48799999999999999</v>
      </c>
      <c r="I48">
        <v>-3.1309999999999998</v>
      </c>
      <c r="J48">
        <v>1.833</v>
      </c>
      <c r="K48">
        <v>2.7E-2</v>
      </c>
      <c r="L48">
        <v>6.7030000000000003</v>
      </c>
      <c r="M48">
        <v>-2.3639999999999999</v>
      </c>
      <c r="N48">
        <v>5.7880000000000003</v>
      </c>
      <c r="O48">
        <v>6.9790000000000001</v>
      </c>
      <c r="P48">
        <v>-5.4749999999999996</v>
      </c>
      <c r="Q48">
        <v>-3.9129999999999998</v>
      </c>
      <c r="R48">
        <v>-4.742</v>
      </c>
      <c r="S48">
        <v>-4.3129999999999997</v>
      </c>
      <c r="T48">
        <v>-0.80100000000000005</v>
      </c>
      <c r="U48">
        <v>-0.79300000000000004</v>
      </c>
      <c r="V48">
        <v>-9.0730000000000004</v>
      </c>
      <c r="W48">
        <v>66.760999999999996</v>
      </c>
      <c r="X48">
        <v>5.407</v>
      </c>
      <c r="Y48">
        <v>22.718</v>
      </c>
      <c r="Z48">
        <v>-13.226000000000001</v>
      </c>
      <c r="AA48">
        <v>0.61699999999999999</v>
      </c>
      <c r="AB48">
        <v>-3.778</v>
      </c>
      <c r="AC48">
        <v>0.54500000000000004</v>
      </c>
      <c r="AD48">
        <v>-6.9450000000000003</v>
      </c>
      <c r="AE48">
        <v>38.689</v>
      </c>
      <c r="AF48">
        <v>72.245999999999995</v>
      </c>
      <c r="AG48">
        <v>19.504999999999999</v>
      </c>
      <c r="AH48">
        <v>5.9550000000000001</v>
      </c>
      <c r="AI48">
        <v>-19.026</v>
      </c>
      <c r="AJ48">
        <v>-21.648</v>
      </c>
      <c r="AK48">
        <v>55.338000000000001</v>
      </c>
      <c r="AL48">
        <v>0</v>
      </c>
    </row>
    <row r="49" spans="1:38" x14ac:dyDescent="0.25">
      <c r="A49" t="str">
        <f t="shared" si="32"/>
        <v>OTXS: Other taxes less subsidies on production</v>
      </c>
      <c r="B49" t="s">
        <v>278</v>
      </c>
      <c r="C49">
        <v>-6442.7960000000003</v>
      </c>
      <c r="D49">
        <v>-8.1329999999999991</v>
      </c>
      <c r="E49">
        <v>3.0990000000000002</v>
      </c>
      <c r="F49">
        <v>6.3479999999999999</v>
      </c>
      <c r="G49">
        <v>100.431</v>
      </c>
      <c r="H49">
        <v>13.728</v>
      </c>
      <c r="I49">
        <v>11.022</v>
      </c>
      <c r="J49">
        <v>62.463000000000001</v>
      </c>
      <c r="K49">
        <v>359.005</v>
      </c>
      <c r="L49">
        <v>69.069999999999993</v>
      </c>
      <c r="M49">
        <v>27.472999999999999</v>
      </c>
      <c r="N49">
        <v>88.64</v>
      </c>
      <c r="O49">
        <v>21.388999999999999</v>
      </c>
      <c r="P49">
        <v>24.135999999999999</v>
      </c>
      <c r="Q49">
        <v>-5.5430000000000001</v>
      </c>
      <c r="R49">
        <v>4.859</v>
      </c>
      <c r="S49">
        <v>-4.7549999999999999</v>
      </c>
      <c r="T49">
        <v>2.74</v>
      </c>
      <c r="U49">
        <v>-84.816000000000003</v>
      </c>
      <c r="V49">
        <v>-23.556999999999999</v>
      </c>
      <c r="W49">
        <v>813.34</v>
      </c>
      <c r="X49">
        <v>2129.933</v>
      </c>
      <c r="Y49">
        <v>839.90899999999999</v>
      </c>
      <c r="Z49">
        <v>228.64099999999999</v>
      </c>
      <c r="AA49">
        <v>400.44900000000001</v>
      </c>
      <c r="AB49">
        <v>45.497</v>
      </c>
      <c r="AC49">
        <v>524.88699999999994</v>
      </c>
      <c r="AD49">
        <v>-26.148</v>
      </c>
      <c r="AE49">
        <v>3178.2089999999998</v>
      </c>
      <c r="AF49">
        <v>9565.8240000000005</v>
      </c>
      <c r="AG49">
        <v>16.728999999999999</v>
      </c>
      <c r="AH49">
        <v>326.77199999999999</v>
      </c>
      <c r="AI49">
        <v>-15.859</v>
      </c>
      <c r="AJ49">
        <v>-165.10400000000001</v>
      </c>
      <c r="AK49">
        <v>142.22200000000001</v>
      </c>
      <c r="AL49">
        <v>0</v>
      </c>
    </row>
    <row r="50" spans="1:38" x14ac:dyDescent="0.25">
      <c r="A50" t="str">
        <f t="shared" si="32"/>
        <v>OTXS: Other taxes less subsidies on production</v>
      </c>
      <c r="B50" t="s">
        <v>279</v>
      </c>
      <c r="C50">
        <v>-634.37</v>
      </c>
      <c r="D50">
        <v>11.763999999999999</v>
      </c>
      <c r="E50">
        <v>25.366</v>
      </c>
      <c r="F50">
        <v>3.415</v>
      </c>
      <c r="G50">
        <v>448.42500000000001</v>
      </c>
      <c r="H50">
        <v>65.915999999999997</v>
      </c>
      <c r="I50">
        <v>205.75399999999999</v>
      </c>
      <c r="J50">
        <v>442.49099999999999</v>
      </c>
      <c r="K50">
        <v>23.748999999999999</v>
      </c>
      <c r="L50">
        <v>392.54899999999998</v>
      </c>
      <c r="M50">
        <v>179.63499999999999</v>
      </c>
      <c r="N50">
        <v>174.59899999999999</v>
      </c>
      <c r="O50">
        <v>308.32400000000001</v>
      </c>
      <c r="P50">
        <v>642.40499999999997</v>
      </c>
      <c r="Q50">
        <v>165.767</v>
      </c>
      <c r="R50">
        <v>340.25400000000002</v>
      </c>
      <c r="S50">
        <v>782.56100000000004</v>
      </c>
      <c r="T50">
        <v>942.92200000000003</v>
      </c>
      <c r="U50">
        <v>193.983</v>
      </c>
      <c r="V50">
        <v>402.303</v>
      </c>
      <c r="W50">
        <v>1734.905</v>
      </c>
      <c r="X50">
        <v>3169.5189999999998</v>
      </c>
      <c r="Y50">
        <v>5097.1289999999999</v>
      </c>
      <c r="Z50">
        <v>1988.22</v>
      </c>
      <c r="AA50">
        <v>997.26800000000003</v>
      </c>
      <c r="AB50">
        <v>-290.81400000000002</v>
      </c>
      <c r="AC50">
        <v>276.71199999999999</v>
      </c>
      <c r="AD50">
        <v>1807.952</v>
      </c>
      <c r="AE50">
        <v>1855.8119999999999</v>
      </c>
      <c r="AF50">
        <v>3577</v>
      </c>
      <c r="AG50">
        <v>3785.317</v>
      </c>
      <c r="AH50">
        <v>2312.7530000000002</v>
      </c>
      <c r="AI50">
        <v>3435.3339999999998</v>
      </c>
      <c r="AJ50">
        <v>7273.5630000000001</v>
      </c>
      <c r="AK50">
        <v>962.70100000000002</v>
      </c>
      <c r="AL50">
        <v>0</v>
      </c>
    </row>
    <row r="51" spans="1:38" x14ac:dyDescent="0.25">
      <c r="A51" t="str">
        <f t="shared" si="32"/>
        <v>OTXS: Other taxes less subsidies on production</v>
      </c>
      <c r="B51" t="s">
        <v>280</v>
      </c>
      <c r="C51">
        <v>-922.11900000000003</v>
      </c>
      <c r="D51">
        <v>0.751</v>
      </c>
      <c r="E51">
        <v>1.4650000000000001</v>
      </c>
      <c r="F51">
        <v>3.5000000000000003E-2</v>
      </c>
      <c r="G51">
        <v>9.6229999999999993</v>
      </c>
      <c r="H51">
        <v>1.556</v>
      </c>
      <c r="I51">
        <v>0.69599999999999995</v>
      </c>
      <c r="J51">
        <v>1.4339999999999999</v>
      </c>
      <c r="K51">
        <v>2.0219999999999998</v>
      </c>
      <c r="L51">
        <v>6.891</v>
      </c>
      <c r="M51">
        <v>1.7150000000000001</v>
      </c>
      <c r="N51">
        <v>7.0460000000000003</v>
      </c>
      <c r="O51">
        <v>1.8859999999999999</v>
      </c>
      <c r="P51">
        <v>4.1459999999999999</v>
      </c>
      <c r="Q51">
        <v>-5.5E-2</v>
      </c>
      <c r="R51">
        <v>1.8640000000000001</v>
      </c>
      <c r="S51">
        <v>2.536</v>
      </c>
      <c r="T51">
        <v>0.97299999999999998</v>
      </c>
      <c r="U51">
        <v>0.624</v>
      </c>
      <c r="V51">
        <v>2.14</v>
      </c>
      <c r="W51">
        <v>44.393999999999998</v>
      </c>
      <c r="X51">
        <v>14.34</v>
      </c>
      <c r="Y51">
        <v>32.106999999999999</v>
      </c>
      <c r="Z51">
        <v>-70.275000000000006</v>
      </c>
      <c r="AA51">
        <v>8.56</v>
      </c>
      <c r="AB51">
        <v>0.39100000000000001</v>
      </c>
      <c r="AC51">
        <v>0.80300000000000005</v>
      </c>
      <c r="AD51">
        <v>1.3640000000000001</v>
      </c>
      <c r="AE51">
        <v>171.59</v>
      </c>
      <c r="AF51">
        <v>21.783999999999999</v>
      </c>
      <c r="AG51">
        <v>9.8819999999999997</v>
      </c>
      <c r="AH51">
        <v>21.972000000000001</v>
      </c>
      <c r="AI51">
        <v>-8.4600000000000009</v>
      </c>
      <c r="AJ51">
        <v>-72.644999999999996</v>
      </c>
      <c r="AK51">
        <v>-6.415</v>
      </c>
      <c r="AL51">
        <v>0</v>
      </c>
    </row>
    <row r="52" spans="1:38" x14ac:dyDescent="0.25">
      <c r="A52" t="str">
        <f t="shared" si="32"/>
        <v>OTXS: Other taxes less subsidies on production</v>
      </c>
      <c r="B52" t="s">
        <v>281</v>
      </c>
      <c r="C52">
        <v>8.4169999999999998</v>
      </c>
      <c r="D52">
        <v>0.61</v>
      </c>
      <c r="E52">
        <v>0.82499999999999996</v>
      </c>
      <c r="F52">
        <v>0.25900000000000001</v>
      </c>
      <c r="G52">
        <v>18.282</v>
      </c>
      <c r="H52">
        <v>0.372</v>
      </c>
      <c r="I52">
        <v>1.1439999999999999</v>
      </c>
      <c r="J52">
        <v>0.873</v>
      </c>
      <c r="K52">
        <v>0.153</v>
      </c>
      <c r="L52">
        <v>4.0860000000000003</v>
      </c>
      <c r="M52">
        <v>0.73899999999999999</v>
      </c>
      <c r="N52">
        <v>3.1739999999999999</v>
      </c>
      <c r="O52">
        <v>0.49399999999999999</v>
      </c>
      <c r="P52">
        <v>2.5670000000000002</v>
      </c>
      <c r="Q52">
        <v>0.77500000000000002</v>
      </c>
      <c r="R52">
        <v>0.35699999999999998</v>
      </c>
      <c r="S52">
        <v>0.65300000000000002</v>
      </c>
      <c r="T52">
        <v>0.16700000000000001</v>
      </c>
      <c r="U52">
        <v>2.4E-2</v>
      </c>
      <c r="V52">
        <v>1.8779999999999999</v>
      </c>
      <c r="W52">
        <v>18.405000000000001</v>
      </c>
      <c r="X52">
        <v>14.686</v>
      </c>
      <c r="Y52">
        <v>65.668000000000006</v>
      </c>
      <c r="Z52">
        <v>28.062000000000001</v>
      </c>
      <c r="AA52">
        <v>31.609000000000002</v>
      </c>
      <c r="AB52">
        <v>6.3869999999999996</v>
      </c>
      <c r="AC52">
        <v>11.603</v>
      </c>
      <c r="AD52">
        <v>5.7409999999999997</v>
      </c>
      <c r="AE52">
        <v>82.67</v>
      </c>
      <c r="AF52">
        <v>104.639</v>
      </c>
      <c r="AG52">
        <v>39.677</v>
      </c>
      <c r="AH52">
        <v>12.436999999999999</v>
      </c>
      <c r="AI52">
        <v>18.239999999999998</v>
      </c>
      <c r="AJ52">
        <v>9.9819999999999993</v>
      </c>
      <c r="AK52">
        <v>15.978</v>
      </c>
      <c r="AL52">
        <v>0</v>
      </c>
    </row>
    <row r="53" spans="1:38" x14ac:dyDescent="0.25">
      <c r="A53" t="str">
        <f t="shared" si="32"/>
        <v>OTXS: Other taxes less subsidies on production</v>
      </c>
      <c r="B53" t="s">
        <v>282</v>
      </c>
      <c r="C53">
        <v>3.4409999999999998</v>
      </c>
      <c r="D53">
        <v>46.343000000000004</v>
      </c>
      <c r="E53">
        <v>1.841</v>
      </c>
      <c r="F53">
        <v>4.62</v>
      </c>
      <c r="G53">
        <v>17.286000000000001</v>
      </c>
      <c r="H53">
        <v>3.0209999999999999</v>
      </c>
      <c r="I53">
        <v>1.415</v>
      </c>
      <c r="J53">
        <v>2.7090000000000001</v>
      </c>
      <c r="K53">
        <v>2.012</v>
      </c>
      <c r="L53">
        <v>13.61</v>
      </c>
      <c r="M53">
        <v>2.5230000000000001</v>
      </c>
      <c r="N53">
        <v>8.5820000000000007</v>
      </c>
      <c r="O53">
        <v>0.41399999999999998</v>
      </c>
      <c r="P53">
        <v>4.3719999999999999</v>
      </c>
      <c r="Q53">
        <v>0.65700000000000003</v>
      </c>
      <c r="R53">
        <v>1.5549999999999999</v>
      </c>
      <c r="S53">
        <v>1.746</v>
      </c>
      <c r="T53">
        <v>0.13400000000000001</v>
      </c>
      <c r="U53">
        <v>2.4809999999999999</v>
      </c>
      <c r="V53">
        <v>2.6230000000000002</v>
      </c>
      <c r="W53">
        <v>6.5289999999999999</v>
      </c>
      <c r="X53">
        <v>25.577999999999999</v>
      </c>
      <c r="Y53">
        <v>71.447999999999993</v>
      </c>
      <c r="Z53">
        <v>34.643999999999998</v>
      </c>
      <c r="AA53">
        <v>33.235999999999997</v>
      </c>
      <c r="AB53">
        <v>11.585000000000001</v>
      </c>
      <c r="AC53">
        <v>7.0339999999999998</v>
      </c>
      <c r="AD53">
        <v>2.173</v>
      </c>
      <c r="AE53">
        <v>74.457999999999998</v>
      </c>
      <c r="AF53">
        <v>15.836</v>
      </c>
      <c r="AG53">
        <v>27.006</v>
      </c>
      <c r="AH53">
        <v>0.26900000000000002</v>
      </c>
      <c r="AI53">
        <v>0.80900000000000005</v>
      </c>
      <c r="AJ53">
        <v>0.65700000000000003</v>
      </c>
      <c r="AK53">
        <v>82.073999999999998</v>
      </c>
      <c r="AL53">
        <v>0</v>
      </c>
    </row>
    <row r="54" spans="1:38" x14ac:dyDescent="0.25">
      <c r="A54" t="str">
        <f t="shared" si="32"/>
        <v>OTXS: Other taxes less subsidies on production</v>
      </c>
      <c r="B54" t="s">
        <v>283</v>
      </c>
      <c r="C54">
        <v>-25.751999999999999</v>
      </c>
      <c r="D54">
        <v>0.498</v>
      </c>
      <c r="E54">
        <v>1.6E-2</v>
      </c>
      <c r="F54">
        <v>0.29399999999999998</v>
      </c>
      <c r="G54">
        <v>6.7000000000000004E-2</v>
      </c>
      <c r="H54">
        <v>0.01</v>
      </c>
      <c r="I54">
        <v>1.4E-2</v>
      </c>
      <c r="J54">
        <v>0.03</v>
      </c>
      <c r="K54">
        <v>-4.5999999999999999E-2</v>
      </c>
      <c r="L54">
        <v>9.4E-2</v>
      </c>
      <c r="M54">
        <v>8.9999999999999993E-3</v>
      </c>
      <c r="N54">
        <v>7.6999999999999999E-2</v>
      </c>
      <c r="O54">
        <v>2E-3</v>
      </c>
      <c r="P54">
        <v>4.3999999999999997E-2</v>
      </c>
      <c r="Q54">
        <v>-4.0000000000000001E-3</v>
      </c>
      <c r="R54">
        <v>5.0000000000000001E-3</v>
      </c>
      <c r="S54">
        <v>1.4999999999999999E-2</v>
      </c>
      <c r="T54">
        <v>-0.16700000000000001</v>
      </c>
      <c r="U54">
        <v>0.21299999999999999</v>
      </c>
      <c r="V54">
        <v>0.501</v>
      </c>
      <c r="W54">
        <v>0.16</v>
      </c>
      <c r="X54">
        <v>2.4630000000000001</v>
      </c>
      <c r="Y54">
        <v>8.4920000000000009</v>
      </c>
      <c r="Z54">
        <v>-154.55000000000001</v>
      </c>
      <c r="AA54">
        <v>3.383</v>
      </c>
      <c r="AB54">
        <v>0.21</v>
      </c>
      <c r="AC54">
        <v>8.0679999999999996</v>
      </c>
      <c r="AD54">
        <v>1.0629999999999999</v>
      </c>
      <c r="AE54">
        <v>2.0419999999999998</v>
      </c>
      <c r="AF54">
        <v>1.0609999999999999</v>
      </c>
      <c r="AG54">
        <v>6.125</v>
      </c>
      <c r="AH54">
        <v>4.04</v>
      </c>
      <c r="AI54">
        <v>2.758</v>
      </c>
      <c r="AJ54">
        <v>1.419</v>
      </c>
      <c r="AK54">
        <v>4.3479999999999999</v>
      </c>
      <c r="AL54">
        <v>0</v>
      </c>
    </row>
    <row r="55" spans="1:38" x14ac:dyDescent="0.25">
      <c r="A55" t="str">
        <f t="shared" si="32"/>
        <v>OTXS: Other taxes less subsidies on production</v>
      </c>
      <c r="B55" t="s">
        <v>284</v>
      </c>
      <c r="C55">
        <v>-1495.3019999999999</v>
      </c>
      <c r="D55">
        <v>12.545999999999999</v>
      </c>
      <c r="E55">
        <v>1.748</v>
      </c>
      <c r="F55">
        <v>6.0010000000000003</v>
      </c>
      <c r="G55">
        <v>55.908000000000001</v>
      </c>
      <c r="H55">
        <v>15.625999999999999</v>
      </c>
      <c r="I55">
        <v>13.49</v>
      </c>
      <c r="J55">
        <v>7.7510000000000003</v>
      </c>
      <c r="K55">
        <v>5.3129999999999997</v>
      </c>
      <c r="L55">
        <v>24.018999999999998</v>
      </c>
      <c r="M55">
        <v>15.462999999999999</v>
      </c>
      <c r="N55">
        <v>23.597999999999999</v>
      </c>
      <c r="O55">
        <v>19.170000000000002</v>
      </c>
      <c r="P55">
        <v>12.878</v>
      </c>
      <c r="Q55">
        <v>4.2919999999999998</v>
      </c>
      <c r="R55">
        <v>10.702</v>
      </c>
      <c r="S55">
        <v>15.670999999999999</v>
      </c>
      <c r="T55">
        <v>35.003999999999998</v>
      </c>
      <c r="U55">
        <v>4.4989999999999997</v>
      </c>
      <c r="V55">
        <v>11.352</v>
      </c>
      <c r="W55">
        <v>201.464</v>
      </c>
      <c r="X55">
        <v>92.244</v>
      </c>
      <c r="Y55">
        <v>186.74100000000001</v>
      </c>
      <c r="Z55">
        <v>94.715999999999994</v>
      </c>
      <c r="AA55">
        <v>48.537999999999997</v>
      </c>
      <c r="AB55">
        <v>24.393999999999998</v>
      </c>
      <c r="AC55">
        <v>88.317999999999998</v>
      </c>
      <c r="AD55">
        <v>7.452</v>
      </c>
      <c r="AE55">
        <v>52.808999999999997</v>
      </c>
      <c r="AF55">
        <v>111.878</v>
      </c>
      <c r="AG55">
        <v>58.497999999999998</v>
      </c>
      <c r="AH55">
        <v>5.5E-2</v>
      </c>
      <c r="AI55">
        <v>1.042</v>
      </c>
      <c r="AJ55">
        <v>3.4529999999999998</v>
      </c>
      <c r="AK55">
        <v>35.412999999999997</v>
      </c>
      <c r="AL55">
        <v>0</v>
      </c>
    </row>
    <row r="56" spans="1:38" x14ac:dyDescent="0.25">
      <c r="A56" t="s">
        <v>183</v>
      </c>
      <c r="B56" t="s">
        <v>258</v>
      </c>
      <c r="C56">
        <v>5299.4809999999998</v>
      </c>
      <c r="D56">
        <v>566.47799999999995</v>
      </c>
      <c r="E56">
        <v>224.67699999999999</v>
      </c>
      <c r="F56">
        <v>11.648</v>
      </c>
      <c r="G56">
        <v>2938.893</v>
      </c>
      <c r="H56">
        <v>363.99400000000003</v>
      </c>
      <c r="I56">
        <v>936.74599999999998</v>
      </c>
      <c r="J56">
        <v>1257.7190000000001</v>
      </c>
      <c r="K56">
        <v>254.90700000000001</v>
      </c>
      <c r="L56">
        <v>2759.7289999999998</v>
      </c>
      <c r="M56">
        <v>1008.405</v>
      </c>
      <c r="N56">
        <v>957.17</v>
      </c>
      <c r="O56">
        <v>1649.742</v>
      </c>
      <c r="P56">
        <v>2203.33</v>
      </c>
      <c r="Q56">
        <v>1683.529</v>
      </c>
      <c r="R56">
        <v>2393.0390000000002</v>
      </c>
      <c r="S56">
        <v>3261.2510000000002</v>
      </c>
      <c r="T56">
        <v>2250.3620000000001</v>
      </c>
      <c r="U56">
        <v>370.02800000000002</v>
      </c>
      <c r="V56">
        <v>1865.421</v>
      </c>
      <c r="W56">
        <v>5622.482</v>
      </c>
      <c r="X56">
        <v>8404.26</v>
      </c>
      <c r="Y56">
        <v>16431.607</v>
      </c>
      <c r="Z56">
        <v>8565.4089999999997</v>
      </c>
      <c r="AA56">
        <v>9403.0229999999992</v>
      </c>
      <c r="AB56">
        <v>1026.3209999999999</v>
      </c>
      <c r="AC56">
        <v>1649.7170000000001</v>
      </c>
      <c r="AD56">
        <v>2176.9989999999998</v>
      </c>
      <c r="AE56">
        <v>3813.2240000000002</v>
      </c>
      <c r="AF56">
        <v>30411.003000000001</v>
      </c>
      <c r="AG56">
        <v>13366.43</v>
      </c>
      <c r="AH56">
        <v>2845.8710000000001</v>
      </c>
      <c r="AI56">
        <v>2917.1019999999999</v>
      </c>
      <c r="AJ56">
        <v>6483.0460000000003</v>
      </c>
      <c r="AK56">
        <v>3993.62</v>
      </c>
      <c r="AL56">
        <v>0</v>
      </c>
    </row>
    <row r="57" spans="1:38" x14ac:dyDescent="0.25">
      <c r="A57" t="str">
        <f t="shared" ref="A57:A82" si="33">A56</f>
        <v>GOPS: Gross operating surplus and mixed income</v>
      </c>
      <c r="B57" t="s">
        <v>259</v>
      </c>
      <c r="C57">
        <v>3121.3220000000001</v>
      </c>
      <c r="D57">
        <v>28.140999999999998</v>
      </c>
      <c r="E57">
        <v>76.953999999999994</v>
      </c>
      <c r="F57">
        <v>0.60799999999999998</v>
      </c>
      <c r="G57">
        <v>3708.7040000000002</v>
      </c>
      <c r="H57">
        <v>601.38699999999994</v>
      </c>
      <c r="I57">
        <v>273.21600000000001</v>
      </c>
      <c r="J57">
        <v>834.07500000000005</v>
      </c>
      <c r="K57">
        <v>822.15800000000002</v>
      </c>
      <c r="L57">
        <v>9643.0040000000008</v>
      </c>
      <c r="M57">
        <v>761.35599999999999</v>
      </c>
      <c r="N57">
        <v>665.42499999999995</v>
      </c>
      <c r="O57">
        <v>541.72799999999995</v>
      </c>
      <c r="P57">
        <v>1231.663</v>
      </c>
      <c r="Q57">
        <v>693.36199999999997</v>
      </c>
      <c r="R57">
        <v>543.18399999999997</v>
      </c>
      <c r="S57">
        <v>1660.1669999999999</v>
      </c>
      <c r="T57">
        <v>415.858</v>
      </c>
      <c r="U57">
        <v>559.97199999999998</v>
      </c>
      <c r="V57">
        <v>912.54499999999996</v>
      </c>
      <c r="W57">
        <v>4969.7470000000003</v>
      </c>
      <c r="X57">
        <v>10461.321</v>
      </c>
      <c r="Y57">
        <v>21764.584999999999</v>
      </c>
      <c r="Z57">
        <v>8450.07</v>
      </c>
      <c r="AA57">
        <v>3322.942</v>
      </c>
      <c r="AB57">
        <v>1619.771</v>
      </c>
      <c r="AC57">
        <v>3452.9430000000002</v>
      </c>
      <c r="AD57">
        <v>2874.297</v>
      </c>
      <c r="AE57">
        <v>10698.843999999999</v>
      </c>
      <c r="AF57">
        <v>29958.432000000001</v>
      </c>
      <c r="AG57">
        <v>33166.065999999999</v>
      </c>
      <c r="AH57">
        <v>3308.3220000000001</v>
      </c>
      <c r="AI57">
        <v>3426.7759999999998</v>
      </c>
      <c r="AJ57">
        <v>8725.9940000000006</v>
      </c>
      <c r="AK57">
        <v>3487.62</v>
      </c>
      <c r="AL57">
        <v>0</v>
      </c>
    </row>
    <row r="58" spans="1:38" x14ac:dyDescent="0.25">
      <c r="A58" t="str">
        <f t="shared" si="33"/>
        <v>GOPS: Gross operating surplus and mixed income</v>
      </c>
      <c r="B58" t="s">
        <v>260</v>
      </c>
      <c r="C58">
        <v>3663.92</v>
      </c>
      <c r="D58">
        <v>583.67600000000004</v>
      </c>
      <c r="E58">
        <v>148.458</v>
      </c>
      <c r="F58">
        <v>31.280999999999999</v>
      </c>
      <c r="G58">
        <v>1989.184</v>
      </c>
      <c r="H58">
        <v>456.60700000000003</v>
      </c>
      <c r="I58">
        <v>595.02800000000002</v>
      </c>
      <c r="J58">
        <v>721.33</v>
      </c>
      <c r="K58">
        <v>144.81299999999999</v>
      </c>
      <c r="L58">
        <v>1564.934</v>
      </c>
      <c r="M58">
        <v>2109.1970000000001</v>
      </c>
      <c r="N58">
        <v>1049.085</v>
      </c>
      <c r="O58">
        <v>778.649</v>
      </c>
      <c r="P58">
        <v>2460.2049999999999</v>
      </c>
      <c r="Q58">
        <v>1742.912</v>
      </c>
      <c r="R58">
        <v>1773.4970000000001</v>
      </c>
      <c r="S58">
        <v>1873.4880000000001</v>
      </c>
      <c r="T58">
        <v>5146.9470000000001</v>
      </c>
      <c r="U58">
        <v>539.81500000000005</v>
      </c>
      <c r="V58">
        <v>1459.364</v>
      </c>
      <c r="W58">
        <v>5568.4470000000001</v>
      </c>
      <c r="X58">
        <v>5751.8760000000002</v>
      </c>
      <c r="Y58">
        <v>9494.2690000000002</v>
      </c>
      <c r="Z58">
        <v>4993.8249999999998</v>
      </c>
      <c r="AA58">
        <v>1790.748</v>
      </c>
      <c r="AB58">
        <v>1247.1890000000001</v>
      </c>
      <c r="AC58">
        <v>1704.4169999999999</v>
      </c>
      <c r="AD58">
        <v>2191.473</v>
      </c>
      <c r="AE58">
        <v>4490.2129999999997</v>
      </c>
      <c r="AF58">
        <v>13220.446</v>
      </c>
      <c r="AG58">
        <v>5775.19</v>
      </c>
      <c r="AH58">
        <v>3890.08</v>
      </c>
      <c r="AI58">
        <v>2087.5059999999999</v>
      </c>
      <c r="AJ58">
        <v>1948.19</v>
      </c>
      <c r="AK58">
        <v>2126.625</v>
      </c>
      <c r="AL58">
        <v>0</v>
      </c>
    </row>
    <row r="59" spans="1:38" x14ac:dyDescent="0.25">
      <c r="A59" t="str">
        <f t="shared" si="33"/>
        <v>GOPS: Gross operating surplus and mixed income</v>
      </c>
      <c r="B59" t="s">
        <v>261</v>
      </c>
      <c r="C59">
        <v>2946.97</v>
      </c>
      <c r="D59">
        <v>3579.8409999999999</v>
      </c>
      <c r="E59">
        <v>41.585999999999999</v>
      </c>
      <c r="F59">
        <v>65.911000000000001</v>
      </c>
      <c r="G59">
        <v>942.00800000000004</v>
      </c>
      <c r="H59">
        <v>120.306</v>
      </c>
      <c r="I59">
        <v>210.327</v>
      </c>
      <c r="J59">
        <v>237.06899999999999</v>
      </c>
      <c r="K59">
        <v>-108.709</v>
      </c>
      <c r="L59">
        <v>8234.3760000000002</v>
      </c>
      <c r="M59">
        <v>410.822</v>
      </c>
      <c r="N59">
        <v>427.44900000000001</v>
      </c>
      <c r="O59">
        <v>81.460999999999999</v>
      </c>
      <c r="P59">
        <v>691.33799999999997</v>
      </c>
      <c r="Q59">
        <v>1209.153</v>
      </c>
      <c r="R59">
        <v>437.90100000000001</v>
      </c>
      <c r="S59">
        <v>2529.21</v>
      </c>
      <c r="T59">
        <v>132.91900000000001</v>
      </c>
      <c r="U59">
        <v>29.696000000000002</v>
      </c>
      <c r="V59">
        <v>2071.4639999999999</v>
      </c>
      <c r="W59">
        <v>4062.2579999999998</v>
      </c>
      <c r="X59">
        <v>3024.2779999999998</v>
      </c>
      <c r="Y59">
        <v>12219.15</v>
      </c>
      <c r="Z59">
        <v>6789.25</v>
      </c>
      <c r="AA59">
        <v>1202.1659999999999</v>
      </c>
      <c r="AB59">
        <v>1756.9280000000001</v>
      </c>
      <c r="AC59">
        <v>1506.836</v>
      </c>
      <c r="AD59">
        <v>1424.2429999999999</v>
      </c>
      <c r="AE59">
        <v>7026.7550000000001</v>
      </c>
      <c r="AF59">
        <v>21416.964</v>
      </c>
      <c r="AG59">
        <v>5674.2809999999999</v>
      </c>
      <c r="AH59">
        <v>3045.04</v>
      </c>
      <c r="AI59">
        <v>2872.694</v>
      </c>
      <c r="AJ59">
        <v>1993.3530000000001</v>
      </c>
      <c r="AK59">
        <v>2901.3989999999999</v>
      </c>
      <c r="AL59">
        <v>0</v>
      </c>
    </row>
    <row r="60" spans="1:38" x14ac:dyDescent="0.25">
      <c r="A60" t="str">
        <f t="shared" si="33"/>
        <v>GOPS: Gross operating surplus and mixed income</v>
      </c>
      <c r="B60" t="s">
        <v>262</v>
      </c>
      <c r="C60">
        <v>599.80799999999999</v>
      </c>
      <c r="D60">
        <v>69.409000000000006</v>
      </c>
      <c r="E60">
        <v>72.453000000000003</v>
      </c>
      <c r="F60">
        <v>0.98199999999999998</v>
      </c>
      <c r="G60">
        <v>180.37700000000001</v>
      </c>
      <c r="H60">
        <v>48.540999999999997</v>
      </c>
      <c r="I60">
        <v>229.458</v>
      </c>
      <c r="J60">
        <v>61.780999999999999</v>
      </c>
      <c r="K60">
        <v>68.575999999999993</v>
      </c>
      <c r="L60">
        <v>42.246000000000002</v>
      </c>
      <c r="M60">
        <v>41.45</v>
      </c>
      <c r="N60">
        <v>46.186999999999998</v>
      </c>
      <c r="O60">
        <v>5.2809999999999997</v>
      </c>
      <c r="P60">
        <v>101.82899999999999</v>
      </c>
      <c r="Q60">
        <v>67.972999999999999</v>
      </c>
      <c r="R60">
        <v>64.567999999999998</v>
      </c>
      <c r="S60">
        <v>46.828000000000003</v>
      </c>
      <c r="T60">
        <v>57.847999999999999</v>
      </c>
      <c r="U60">
        <v>7.9119999999999999</v>
      </c>
      <c r="V60">
        <v>103.34</v>
      </c>
      <c r="W60">
        <v>535.48</v>
      </c>
      <c r="X60">
        <v>420.02800000000002</v>
      </c>
      <c r="Y60">
        <v>1025.6769999999999</v>
      </c>
      <c r="Z60">
        <v>848.41200000000003</v>
      </c>
      <c r="AA60">
        <v>102.45</v>
      </c>
      <c r="AB60">
        <v>51.246000000000002</v>
      </c>
      <c r="AC60">
        <v>228.04599999999999</v>
      </c>
      <c r="AD60">
        <v>259.01900000000001</v>
      </c>
      <c r="AE60">
        <v>439.73700000000002</v>
      </c>
      <c r="AF60">
        <v>1778.0419999999999</v>
      </c>
      <c r="AG60">
        <v>732.19500000000005</v>
      </c>
      <c r="AH60">
        <v>319.78699999999998</v>
      </c>
      <c r="AI60">
        <v>121.57899999999999</v>
      </c>
      <c r="AJ60">
        <v>103.426</v>
      </c>
      <c r="AK60">
        <v>155.631</v>
      </c>
      <c r="AL60">
        <v>0</v>
      </c>
    </row>
    <row r="61" spans="1:38" x14ac:dyDescent="0.25">
      <c r="A61" t="str">
        <f t="shared" si="33"/>
        <v>GOPS: Gross operating surplus and mixed income</v>
      </c>
      <c r="B61" t="s">
        <v>263</v>
      </c>
      <c r="C61">
        <v>5640.7380000000003</v>
      </c>
      <c r="D61">
        <v>15.545</v>
      </c>
      <c r="E61">
        <v>386.52800000000002</v>
      </c>
      <c r="F61">
        <v>18.477</v>
      </c>
      <c r="G61">
        <v>1088.634</v>
      </c>
      <c r="H61">
        <v>141.89599999999999</v>
      </c>
      <c r="I61">
        <v>405.90199999999999</v>
      </c>
      <c r="J61">
        <v>1974.508</v>
      </c>
      <c r="K61">
        <v>347.80599999999998</v>
      </c>
      <c r="L61">
        <v>2490.9479999999999</v>
      </c>
      <c r="M61">
        <v>438.73099999999999</v>
      </c>
      <c r="N61">
        <v>394.47199999999998</v>
      </c>
      <c r="O61">
        <v>692.15599999999995</v>
      </c>
      <c r="P61">
        <v>776.40300000000002</v>
      </c>
      <c r="Q61">
        <v>2533.1930000000002</v>
      </c>
      <c r="R61">
        <v>1033.941</v>
      </c>
      <c r="S61">
        <v>2089.922</v>
      </c>
      <c r="T61">
        <v>188.709</v>
      </c>
      <c r="U61">
        <v>118.774</v>
      </c>
      <c r="V61">
        <v>598.09500000000003</v>
      </c>
      <c r="W61">
        <v>4731.2259999999997</v>
      </c>
      <c r="X61">
        <v>3747.1109999999999</v>
      </c>
      <c r="Y61">
        <v>6684.3869999999997</v>
      </c>
      <c r="Z61">
        <v>3483.2539999999999</v>
      </c>
      <c r="AA61">
        <v>769.42499999999995</v>
      </c>
      <c r="AB61">
        <v>956.76599999999996</v>
      </c>
      <c r="AC61">
        <v>1572.931</v>
      </c>
      <c r="AD61">
        <v>2528.049</v>
      </c>
      <c r="AE61">
        <v>2466.2359999999999</v>
      </c>
      <c r="AF61">
        <v>24272.111000000001</v>
      </c>
      <c r="AG61">
        <v>4646.1220000000003</v>
      </c>
      <c r="AH61">
        <v>3674.4180000000001</v>
      </c>
      <c r="AI61">
        <v>2416.9839999999999</v>
      </c>
      <c r="AJ61">
        <v>2198.9259999999999</v>
      </c>
      <c r="AK61">
        <v>1914.079</v>
      </c>
      <c r="AL61">
        <v>0</v>
      </c>
    </row>
    <row r="62" spans="1:38" x14ac:dyDescent="0.25">
      <c r="A62" t="str">
        <f t="shared" si="33"/>
        <v>GOPS: Gross operating surplus and mixed income</v>
      </c>
      <c r="B62" t="s">
        <v>264</v>
      </c>
      <c r="C62">
        <v>34271.330999999998</v>
      </c>
      <c r="D62">
        <v>180.60599999999999</v>
      </c>
      <c r="E62">
        <v>762.86900000000003</v>
      </c>
      <c r="F62">
        <v>34.802999999999997</v>
      </c>
      <c r="G62">
        <v>20582.282999999999</v>
      </c>
      <c r="H62">
        <v>1428.7629999999999</v>
      </c>
      <c r="I62">
        <v>243.666</v>
      </c>
      <c r="J62">
        <v>2098.8229999999999</v>
      </c>
      <c r="K62">
        <v>1281.0830000000001</v>
      </c>
      <c r="L62">
        <v>17498.089</v>
      </c>
      <c r="M62">
        <v>2485.5239999999999</v>
      </c>
      <c r="N62">
        <v>2596.2089999999998</v>
      </c>
      <c r="O62">
        <v>600.05600000000004</v>
      </c>
      <c r="P62">
        <v>5027.8829999999998</v>
      </c>
      <c r="Q62">
        <v>4621.5529999999999</v>
      </c>
      <c r="R62">
        <v>1252.3789999999999</v>
      </c>
      <c r="S62">
        <v>3533.87</v>
      </c>
      <c r="T62">
        <v>2552.4180000000001</v>
      </c>
      <c r="U62">
        <v>8481.268</v>
      </c>
      <c r="V62">
        <v>7183.0569999999998</v>
      </c>
      <c r="W62">
        <v>28787.434000000001</v>
      </c>
      <c r="X62">
        <v>39508.576000000001</v>
      </c>
      <c r="Y62">
        <v>66613.616999999998</v>
      </c>
      <c r="Z62">
        <v>29716.829000000002</v>
      </c>
      <c r="AA62">
        <v>21080.719000000001</v>
      </c>
      <c r="AB62">
        <v>11317.486000000001</v>
      </c>
      <c r="AC62">
        <v>16693.903999999999</v>
      </c>
      <c r="AD62">
        <v>14857.824000000001</v>
      </c>
      <c r="AE62">
        <v>35378.417999999998</v>
      </c>
      <c r="AF62">
        <v>240945.092</v>
      </c>
      <c r="AG62">
        <v>82657.180999999997</v>
      </c>
      <c r="AH62">
        <v>40744.152000000002</v>
      </c>
      <c r="AI62">
        <v>14813.873</v>
      </c>
      <c r="AJ62">
        <v>52896.487999999998</v>
      </c>
      <c r="AK62">
        <v>15952.241</v>
      </c>
      <c r="AL62">
        <v>0</v>
      </c>
    </row>
    <row r="63" spans="1:38" x14ac:dyDescent="0.25">
      <c r="A63" t="str">
        <f t="shared" si="33"/>
        <v>GOPS: Gross operating surplus and mixed income</v>
      </c>
      <c r="B63" t="s">
        <v>265</v>
      </c>
      <c r="C63">
        <v>17139.145</v>
      </c>
      <c r="D63">
        <v>1523.654</v>
      </c>
      <c r="E63">
        <v>1127.838</v>
      </c>
      <c r="F63">
        <v>75.968000000000004</v>
      </c>
      <c r="G63">
        <v>13053.728999999999</v>
      </c>
      <c r="H63">
        <v>2469.2820000000002</v>
      </c>
      <c r="I63">
        <v>2130.9119999999998</v>
      </c>
      <c r="J63">
        <v>7754.8590000000004</v>
      </c>
      <c r="K63">
        <v>4031.0439999999999</v>
      </c>
      <c r="L63">
        <v>39538.533000000003</v>
      </c>
      <c r="M63">
        <v>10599.087</v>
      </c>
      <c r="N63">
        <v>7215.1859999999997</v>
      </c>
      <c r="O63">
        <v>7689.241</v>
      </c>
      <c r="P63">
        <v>17584.521000000001</v>
      </c>
      <c r="Q63">
        <v>18066.417000000001</v>
      </c>
      <c r="R63">
        <v>16532.161</v>
      </c>
      <c r="S63">
        <v>33796.012999999999</v>
      </c>
      <c r="T63">
        <v>65974.044999999998</v>
      </c>
      <c r="U63">
        <v>6100.52</v>
      </c>
      <c r="V63">
        <v>11442.227999999999</v>
      </c>
      <c r="W63">
        <v>52242.059000000001</v>
      </c>
      <c r="X63">
        <v>51915.631999999998</v>
      </c>
      <c r="Y63">
        <v>100714.086</v>
      </c>
      <c r="Z63">
        <v>62706.205000000002</v>
      </c>
      <c r="AA63">
        <v>14482.856</v>
      </c>
      <c r="AB63">
        <v>16237.361000000001</v>
      </c>
      <c r="AC63">
        <v>20629.863000000001</v>
      </c>
      <c r="AD63">
        <v>30663.643</v>
      </c>
      <c r="AE63">
        <v>43512.341999999997</v>
      </c>
      <c r="AF63">
        <v>311413.212</v>
      </c>
      <c r="AG63">
        <v>153398.08100000001</v>
      </c>
      <c r="AH63">
        <v>35005.269999999997</v>
      </c>
      <c r="AI63">
        <v>25426.42</v>
      </c>
      <c r="AJ63">
        <v>62204.345999999998</v>
      </c>
      <c r="AK63">
        <v>56618.012000000002</v>
      </c>
      <c r="AL63">
        <v>0</v>
      </c>
    </row>
    <row r="64" spans="1:38" x14ac:dyDescent="0.25">
      <c r="A64" t="str">
        <f t="shared" si="33"/>
        <v>GOPS: Gross operating surplus and mixed income</v>
      </c>
      <c r="B64" t="s">
        <v>266</v>
      </c>
      <c r="C64">
        <v>8954.0329999999994</v>
      </c>
      <c r="D64">
        <v>7.9729999999999999</v>
      </c>
      <c r="E64">
        <v>394.70299999999997</v>
      </c>
      <c r="F64">
        <v>18.852</v>
      </c>
      <c r="G64">
        <v>4000.67</v>
      </c>
      <c r="H64">
        <v>242.27799999999999</v>
      </c>
      <c r="I64">
        <v>17.835000000000001</v>
      </c>
      <c r="J64">
        <v>127.27</v>
      </c>
      <c r="K64">
        <v>295.86599999999999</v>
      </c>
      <c r="L64">
        <v>983.66800000000001</v>
      </c>
      <c r="M64">
        <v>50.759</v>
      </c>
      <c r="N64">
        <v>469.56900000000002</v>
      </c>
      <c r="O64">
        <v>1281.3610000000001</v>
      </c>
      <c r="P64">
        <v>848.62300000000005</v>
      </c>
      <c r="Q64">
        <v>168.77099999999999</v>
      </c>
      <c r="R64">
        <v>220.04499999999999</v>
      </c>
      <c r="S64">
        <v>271.20100000000002</v>
      </c>
      <c r="T64">
        <v>43.776000000000003</v>
      </c>
      <c r="U64">
        <v>94.31</v>
      </c>
      <c r="V64">
        <v>833.16399999999999</v>
      </c>
      <c r="W64">
        <v>4184.3370000000004</v>
      </c>
      <c r="X64">
        <v>2340.7570000000001</v>
      </c>
      <c r="Y64">
        <v>8837.0390000000007</v>
      </c>
      <c r="Z64">
        <v>6024.0240000000003</v>
      </c>
      <c r="AA64">
        <v>8836.3220000000001</v>
      </c>
      <c r="AB64">
        <v>232.83500000000001</v>
      </c>
      <c r="AC64">
        <v>2929.2109999999998</v>
      </c>
      <c r="AD64">
        <v>383.41199999999998</v>
      </c>
      <c r="AE64">
        <v>4014.37</v>
      </c>
      <c r="AF64">
        <v>30825.620999999999</v>
      </c>
      <c r="AG64">
        <v>4844.8339999999998</v>
      </c>
      <c r="AH64">
        <v>5394.4840000000004</v>
      </c>
      <c r="AI64">
        <v>2765.0079999999998</v>
      </c>
      <c r="AJ64">
        <v>3945.3</v>
      </c>
      <c r="AK64">
        <v>2984.2469999999998</v>
      </c>
      <c r="AL64">
        <v>0</v>
      </c>
    </row>
    <row r="65" spans="1:38" x14ac:dyDescent="0.25">
      <c r="A65" t="str">
        <f t="shared" si="33"/>
        <v>GOPS: Gross operating surplus and mixed income</v>
      </c>
      <c r="B65" t="s">
        <v>267</v>
      </c>
      <c r="C65">
        <v>4987.7979999999998</v>
      </c>
      <c r="D65">
        <v>7.1959999999999997</v>
      </c>
      <c r="E65">
        <v>43.616</v>
      </c>
      <c r="F65">
        <v>17.823</v>
      </c>
      <c r="G65">
        <v>906.81899999999996</v>
      </c>
      <c r="H65">
        <v>124.887</v>
      </c>
      <c r="I65">
        <v>91.968999999999994</v>
      </c>
      <c r="J65">
        <v>303.53100000000001</v>
      </c>
      <c r="K65">
        <v>628.60799999999995</v>
      </c>
      <c r="L65">
        <v>1992.41</v>
      </c>
      <c r="M65">
        <v>828.22299999999996</v>
      </c>
      <c r="N65">
        <v>382.62900000000002</v>
      </c>
      <c r="O65">
        <v>210.62299999999999</v>
      </c>
      <c r="P65">
        <v>565.57299999999998</v>
      </c>
      <c r="Q65">
        <v>1069.7750000000001</v>
      </c>
      <c r="R65">
        <v>449.68299999999999</v>
      </c>
      <c r="S65">
        <v>2207.3919999999998</v>
      </c>
      <c r="T65">
        <v>3157.2089999999998</v>
      </c>
      <c r="U65">
        <v>97.522000000000006</v>
      </c>
      <c r="V65">
        <v>502.47899999999998</v>
      </c>
      <c r="W65">
        <v>1384.0509999999999</v>
      </c>
      <c r="X65">
        <v>2056.6080000000002</v>
      </c>
      <c r="Y65">
        <v>4225.9449999999997</v>
      </c>
      <c r="Z65">
        <v>2960.3209999999999</v>
      </c>
      <c r="AA65">
        <v>417.12900000000002</v>
      </c>
      <c r="AB65">
        <v>560.976</v>
      </c>
      <c r="AC65">
        <v>1005.149</v>
      </c>
      <c r="AD65">
        <v>838.77200000000005</v>
      </c>
      <c r="AE65">
        <v>1231.6369999999999</v>
      </c>
      <c r="AF65">
        <v>7556.7709999999997</v>
      </c>
      <c r="AG65">
        <v>3409.0219999999999</v>
      </c>
      <c r="AH65">
        <v>2723.7109999999998</v>
      </c>
      <c r="AI65">
        <v>1093.4680000000001</v>
      </c>
      <c r="AJ65">
        <v>735.87900000000002</v>
      </c>
      <c r="AK65">
        <v>1457.4570000000001</v>
      </c>
      <c r="AL65">
        <v>0</v>
      </c>
    </row>
    <row r="66" spans="1:38" x14ac:dyDescent="0.25">
      <c r="A66" t="str">
        <f t="shared" si="33"/>
        <v>GOPS: Gross operating surplus and mixed income</v>
      </c>
      <c r="B66" t="s">
        <v>268</v>
      </c>
      <c r="C66">
        <v>3725.1689999999999</v>
      </c>
      <c r="D66">
        <v>16.099</v>
      </c>
      <c r="E66">
        <v>241.06800000000001</v>
      </c>
      <c r="F66">
        <v>5.5670000000000002</v>
      </c>
      <c r="G66">
        <v>15899.035</v>
      </c>
      <c r="H66">
        <v>144.26300000000001</v>
      </c>
      <c r="I66">
        <v>133.86500000000001</v>
      </c>
      <c r="J66">
        <v>511.45699999999999</v>
      </c>
      <c r="K66">
        <v>267.97000000000003</v>
      </c>
      <c r="L66">
        <v>40007.235000000001</v>
      </c>
      <c r="M66">
        <v>498.96600000000001</v>
      </c>
      <c r="N66">
        <v>401.05200000000002</v>
      </c>
      <c r="O66">
        <v>175.06200000000001</v>
      </c>
      <c r="P66">
        <v>652.85299999999995</v>
      </c>
      <c r="Q66">
        <v>5733.576</v>
      </c>
      <c r="R66">
        <v>400.91699999999997</v>
      </c>
      <c r="S66">
        <v>1475.8019999999999</v>
      </c>
      <c r="T66">
        <v>169.51599999999999</v>
      </c>
      <c r="U66">
        <v>41.506999999999998</v>
      </c>
      <c r="V66">
        <v>4823.433</v>
      </c>
      <c r="W66">
        <v>2588.1880000000001</v>
      </c>
      <c r="X66">
        <v>2458.7669999999998</v>
      </c>
      <c r="Y66">
        <v>11053.127</v>
      </c>
      <c r="Z66">
        <v>3145.5839999999998</v>
      </c>
      <c r="AA66">
        <v>965.24099999999999</v>
      </c>
      <c r="AB66">
        <v>10974.341</v>
      </c>
      <c r="AC66">
        <v>1180.1479999999999</v>
      </c>
      <c r="AD66">
        <v>5007.732</v>
      </c>
      <c r="AE66">
        <v>9983.77</v>
      </c>
      <c r="AF66">
        <v>14668.194</v>
      </c>
      <c r="AG66">
        <v>17989.359</v>
      </c>
      <c r="AH66">
        <v>1517.7190000000001</v>
      </c>
      <c r="AI66">
        <v>1377.8430000000001</v>
      </c>
      <c r="AJ66">
        <v>2240.5340000000001</v>
      </c>
      <c r="AK66">
        <v>1613.6890000000001</v>
      </c>
      <c r="AL66">
        <v>0</v>
      </c>
    </row>
    <row r="67" spans="1:38" x14ac:dyDescent="0.25">
      <c r="A67" t="str">
        <f t="shared" si="33"/>
        <v>GOPS: Gross operating surplus and mixed income</v>
      </c>
      <c r="B67" t="s">
        <v>269</v>
      </c>
      <c r="C67">
        <v>32715.613000000001</v>
      </c>
      <c r="D67">
        <v>2060.317</v>
      </c>
      <c r="E67">
        <v>219.2</v>
      </c>
      <c r="F67">
        <v>268.13299999999998</v>
      </c>
      <c r="G67">
        <v>12711.665000000001</v>
      </c>
      <c r="H67">
        <v>11063.231</v>
      </c>
      <c r="I67">
        <v>2360.5749999999998</v>
      </c>
      <c r="J67">
        <v>4309.942</v>
      </c>
      <c r="K67">
        <v>-1130.095</v>
      </c>
      <c r="L67">
        <v>9231.0169999999998</v>
      </c>
      <c r="M67">
        <v>4956.8580000000002</v>
      </c>
      <c r="N67">
        <v>3434.7220000000002</v>
      </c>
      <c r="O67">
        <v>2180.1509999999998</v>
      </c>
      <c r="P67">
        <v>12015.314</v>
      </c>
      <c r="Q67">
        <v>3568.73</v>
      </c>
      <c r="R67">
        <v>4062.2130000000002</v>
      </c>
      <c r="S67">
        <v>14113.519</v>
      </c>
      <c r="T67">
        <v>4270.1629999999996</v>
      </c>
      <c r="U67">
        <v>2788.3980000000001</v>
      </c>
      <c r="V67">
        <v>9984.3469999999998</v>
      </c>
      <c r="W67">
        <v>24894.899000000001</v>
      </c>
      <c r="X67">
        <v>42626.868000000002</v>
      </c>
      <c r="Y67">
        <v>106376.534</v>
      </c>
      <c r="Z67">
        <v>45956.695</v>
      </c>
      <c r="AA67">
        <v>30808.124</v>
      </c>
      <c r="AB67">
        <v>4227.2879999999996</v>
      </c>
      <c r="AC67">
        <v>14421.49</v>
      </c>
      <c r="AD67">
        <v>13904.748</v>
      </c>
      <c r="AE67">
        <v>50142.442999999999</v>
      </c>
      <c r="AF67">
        <v>206384.027</v>
      </c>
      <c r="AG67">
        <v>93672.847999999998</v>
      </c>
      <c r="AH67">
        <v>30689.879000000001</v>
      </c>
      <c r="AI67">
        <v>5994.2079999999996</v>
      </c>
      <c r="AJ67">
        <v>32244.521000000001</v>
      </c>
      <c r="AK67">
        <v>24361.46</v>
      </c>
      <c r="AL67">
        <v>0</v>
      </c>
    </row>
    <row r="68" spans="1:38" x14ac:dyDescent="0.25">
      <c r="A68" t="str">
        <f t="shared" si="33"/>
        <v>GOPS: Gross operating surplus and mixed income</v>
      </c>
      <c r="B68" t="s">
        <v>270</v>
      </c>
      <c r="C68">
        <v>1037.2090000000001</v>
      </c>
      <c r="D68">
        <v>21.184000000000001</v>
      </c>
      <c r="E68">
        <v>28.085000000000001</v>
      </c>
      <c r="F68">
        <v>8.9350000000000005</v>
      </c>
      <c r="G68">
        <v>332.459</v>
      </c>
      <c r="H68">
        <v>47.908000000000001</v>
      </c>
      <c r="I68">
        <v>369.46699999999998</v>
      </c>
      <c r="J68">
        <v>59.09</v>
      </c>
      <c r="K68">
        <v>2.11</v>
      </c>
      <c r="L68">
        <v>95.325999999999993</v>
      </c>
      <c r="M68">
        <v>37.923000000000002</v>
      </c>
      <c r="N68">
        <v>117.60599999999999</v>
      </c>
      <c r="O68">
        <v>2.1890000000000001</v>
      </c>
      <c r="P68">
        <v>106.893</v>
      </c>
      <c r="Q68">
        <v>110.1</v>
      </c>
      <c r="R68">
        <v>37.323999999999998</v>
      </c>
      <c r="S68">
        <v>32.033000000000001</v>
      </c>
      <c r="T68">
        <v>26.004000000000001</v>
      </c>
      <c r="U68">
        <v>4.9660000000000002</v>
      </c>
      <c r="V68">
        <v>124.57299999999999</v>
      </c>
      <c r="W68">
        <v>676.73900000000003</v>
      </c>
      <c r="X68">
        <v>602.50800000000004</v>
      </c>
      <c r="Y68">
        <v>1721.92</v>
      </c>
      <c r="Z68">
        <v>1243.3209999999999</v>
      </c>
      <c r="AA68">
        <v>175.79499999999999</v>
      </c>
      <c r="AB68">
        <v>46.027999999999999</v>
      </c>
      <c r="AC68">
        <v>234.89500000000001</v>
      </c>
      <c r="AD68">
        <v>220.06200000000001</v>
      </c>
      <c r="AE68">
        <v>526.86</v>
      </c>
      <c r="AF68">
        <v>2595.7049999999999</v>
      </c>
      <c r="AG68">
        <v>791.52300000000002</v>
      </c>
      <c r="AH68">
        <v>725.48500000000001</v>
      </c>
      <c r="AI68">
        <v>213.84299999999999</v>
      </c>
      <c r="AJ68">
        <v>141.78899999999999</v>
      </c>
      <c r="AK68">
        <v>302.43099999999998</v>
      </c>
      <c r="AL68">
        <v>0</v>
      </c>
    </row>
    <row r="69" spans="1:38" x14ac:dyDescent="0.25">
      <c r="A69" t="str">
        <f t="shared" si="33"/>
        <v>GOPS: Gross operating surplus and mixed income</v>
      </c>
      <c r="B69" t="s">
        <v>271</v>
      </c>
      <c r="C69">
        <v>997.125</v>
      </c>
      <c r="D69">
        <v>15.214</v>
      </c>
      <c r="E69">
        <v>48.167999999999999</v>
      </c>
      <c r="F69">
        <v>9.1219999999999999</v>
      </c>
      <c r="G69">
        <v>1057.039</v>
      </c>
      <c r="H69">
        <v>282.45699999999999</v>
      </c>
      <c r="I69">
        <v>286.65300000000002</v>
      </c>
      <c r="J69">
        <v>212.18</v>
      </c>
      <c r="K69">
        <v>195.178</v>
      </c>
      <c r="L69">
        <v>608.35799999999995</v>
      </c>
      <c r="M69">
        <v>297.048</v>
      </c>
      <c r="N69">
        <v>152.511</v>
      </c>
      <c r="O69">
        <v>11.849</v>
      </c>
      <c r="P69">
        <v>175.91900000000001</v>
      </c>
      <c r="Q69">
        <v>92.716999999999999</v>
      </c>
      <c r="R69">
        <v>66.046999999999997</v>
      </c>
      <c r="S69">
        <v>103.929</v>
      </c>
      <c r="T69">
        <v>74.382999999999996</v>
      </c>
      <c r="U69">
        <v>67.057000000000002</v>
      </c>
      <c r="V69">
        <v>626.60199999999998</v>
      </c>
      <c r="W69">
        <v>737.39499999999998</v>
      </c>
      <c r="X69">
        <v>1334.028</v>
      </c>
      <c r="Y69">
        <v>3819.058</v>
      </c>
      <c r="Z69">
        <v>2914.558</v>
      </c>
      <c r="AA69">
        <v>224.78800000000001</v>
      </c>
      <c r="AB69">
        <v>97.995000000000005</v>
      </c>
      <c r="AC69">
        <v>370.71699999999998</v>
      </c>
      <c r="AD69">
        <v>102.232</v>
      </c>
      <c r="AE69">
        <v>327.89600000000002</v>
      </c>
      <c r="AF69">
        <v>2313.5630000000001</v>
      </c>
      <c r="AG69">
        <v>1109.519</v>
      </c>
      <c r="AH69">
        <v>942.82100000000003</v>
      </c>
      <c r="AI69">
        <v>199.422</v>
      </c>
      <c r="AJ69">
        <v>110.988</v>
      </c>
      <c r="AK69">
        <v>400.35700000000003</v>
      </c>
      <c r="AL69">
        <v>0</v>
      </c>
    </row>
    <row r="70" spans="1:38" x14ac:dyDescent="0.25">
      <c r="A70" t="str">
        <f t="shared" si="33"/>
        <v>GOPS: Gross operating surplus and mixed income</v>
      </c>
      <c r="B70" t="s">
        <v>272</v>
      </c>
      <c r="C70">
        <v>202.774</v>
      </c>
      <c r="D70">
        <v>5.8220000000000001</v>
      </c>
      <c r="E70">
        <v>10.791</v>
      </c>
      <c r="F70">
        <v>1.59</v>
      </c>
      <c r="G70">
        <v>82.688000000000002</v>
      </c>
      <c r="H70">
        <v>153.24799999999999</v>
      </c>
      <c r="I70">
        <v>13.398999999999999</v>
      </c>
      <c r="J70">
        <v>38.234999999999999</v>
      </c>
      <c r="K70">
        <v>97.353999999999999</v>
      </c>
      <c r="L70">
        <v>54.551000000000002</v>
      </c>
      <c r="M70">
        <v>125.10299999999999</v>
      </c>
      <c r="N70">
        <v>149.959</v>
      </c>
      <c r="O70">
        <v>135.96799999999999</v>
      </c>
      <c r="P70">
        <v>84.427000000000007</v>
      </c>
      <c r="Q70">
        <v>93.06</v>
      </c>
      <c r="R70">
        <v>26.202000000000002</v>
      </c>
      <c r="S70">
        <v>207.28299999999999</v>
      </c>
      <c r="T70">
        <v>81.004000000000005</v>
      </c>
      <c r="U70">
        <v>4.8449999999999998</v>
      </c>
      <c r="V70">
        <v>48.176000000000002</v>
      </c>
      <c r="W70">
        <v>505.96</v>
      </c>
      <c r="X70">
        <v>812.16399999999999</v>
      </c>
      <c r="Y70">
        <v>3073.5909999999999</v>
      </c>
      <c r="Z70">
        <v>432.47500000000002</v>
      </c>
      <c r="AA70">
        <v>222.958</v>
      </c>
      <c r="AB70">
        <v>143.203</v>
      </c>
      <c r="AC70">
        <v>1264.1320000000001</v>
      </c>
      <c r="AD70">
        <v>189.36699999999999</v>
      </c>
      <c r="AE70">
        <v>7995.3119999999999</v>
      </c>
      <c r="AF70">
        <v>3658.4690000000001</v>
      </c>
      <c r="AG70">
        <v>1726.9929999999999</v>
      </c>
      <c r="AH70">
        <v>814.08399999999995</v>
      </c>
      <c r="AI70">
        <v>145.482</v>
      </c>
      <c r="AJ70">
        <v>679.14400000000001</v>
      </c>
      <c r="AK70">
        <v>309.00200000000001</v>
      </c>
      <c r="AL70">
        <v>0</v>
      </c>
    </row>
    <row r="71" spans="1:38" x14ac:dyDescent="0.25">
      <c r="A71" t="str">
        <f t="shared" si="33"/>
        <v>GOPS: Gross operating surplus and mixed income</v>
      </c>
      <c r="B71" t="s">
        <v>273</v>
      </c>
      <c r="C71">
        <v>10117.198</v>
      </c>
      <c r="D71">
        <v>12766.047</v>
      </c>
      <c r="E71">
        <v>265.46800000000002</v>
      </c>
      <c r="F71">
        <v>0</v>
      </c>
      <c r="G71">
        <v>8463.6509999999998</v>
      </c>
      <c r="H71">
        <v>504.39</v>
      </c>
      <c r="I71">
        <v>473.45699999999999</v>
      </c>
      <c r="J71">
        <v>920.21400000000006</v>
      </c>
      <c r="K71">
        <v>-3628.991</v>
      </c>
      <c r="L71">
        <v>7496.74</v>
      </c>
      <c r="M71">
        <v>1376.7270000000001</v>
      </c>
      <c r="N71">
        <v>719.37</v>
      </c>
      <c r="O71">
        <v>702.35599999999999</v>
      </c>
      <c r="P71">
        <v>2905.2089999999998</v>
      </c>
      <c r="Q71">
        <v>2331.0920000000001</v>
      </c>
      <c r="R71">
        <v>1098.7380000000001</v>
      </c>
      <c r="S71">
        <v>4104.3140000000003</v>
      </c>
      <c r="T71">
        <v>1388.252</v>
      </c>
      <c r="U71">
        <v>862.298</v>
      </c>
      <c r="V71">
        <v>2735.6370000000002</v>
      </c>
      <c r="W71">
        <v>7261.65</v>
      </c>
      <c r="X71">
        <v>13276.534</v>
      </c>
      <c r="Y71">
        <v>46695.612999999998</v>
      </c>
      <c r="Z71">
        <v>16540.726999999999</v>
      </c>
      <c r="AA71">
        <v>5708.7749999999996</v>
      </c>
      <c r="AB71">
        <v>2642.5230000000001</v>
      </c>
      <c r="AC71">
        <v>5813.8159999999998</v>
      </c>
      <c r="AD71">
        <v>7519.277</v>
      </c>
      <c r="AE71">
        <v>28344.89</v>
      </c>
      <c r="AF71">
        <v>32025.984</v>
      </c>
      <c r="AG71">
        <v>37916.688000000002</v>
      </c>
      <c r="AH71">
        <v>15793.474</v>
      </c>
      <c r="AI71">
        <v>7863.0659999999998</v>
      </c>
      <c r="AJ71">
        <v>15060.075000000001</v>
      </c>
      <c r="AK71">
        <v>8490.0149999999994</v>
      </c>
      <c r="AL71">
        <v>0</v>
      </c>
    </row>
    <row r="72" spans="1:38" x14ac:dyDescent="0.25">
      <c r="A72" t="str">
        <f t="shared" si="33"/>
        <v>GOPS: Gross operating surplus and mixed income</v>
      </c>
      <c r="B72" t="s">
        <v>274</v>
      </c>
      <c r="C72">
        <v>10588.089</v>
      </c>
      <c r="D72">
        <v>869.80799999999999</v>
      </c>
      <c r="E72">
        <v>1698.875</v>
      </c>
      <c r="F72">
        <v>254.053</v>
      </c>
      <c r="G72">
        <v>8094.9030000000002</v>
      </c>
      <c r="H72">
        <v>1273.9649999999999</v>
      </c>
      <c r="I72">
        <v>1858.327</v>
      </c>
      <c r="J72">
        <v>2747.7510000000002</v>
      </c>
      <c r="K72">
        <v>1733.01</v>
      </c>
      <c r="L72">
        <v>3653.6990000000001</v>
      </c>
      <c r="M72">
        <v>3538.7959999999998</v>
      </c>
      <c r="N72">
        <v>2693.7449999999999</v>
      </c>
      <c r="O72">
        <v>1262.817</v>
      </c>
      <c r="P72">
        <v>4952.8310000000001</v>
      </c>
      <c r="Q72">
        <v>922.65499999999997</v>
      </c>
      <c r="R72">
        <v>1811.749</v>
      </c>
      <c r="S72">
        <v>1651.9069999999999</v>
      </c>
      <c r="T72">
        <v>3685.0369999999998</v>
      </c>
      <c r="U72">
        <v>991.94399999999996</v>
      </c>
      <c r="V72">
        <v>5239.9129999999996</v>
      </c>
      <c r="W72">
        <v>12636.429</v>
      </c>
      <c r="X72">
        <v>21435.246999999999</v>
      </c>
      <c r="Y72">
        <v>51712.275000000001</v>
      </c>
      <c r="Z72">
        <v>15443.378000000001</v>
      </c>
      <c r="AA72">
        <v>2384.7959999999998</v>
      </c>
      <c r="AB72">
        <v>2097.8049999999998</v>
      </c>
      <c r="AC72">
        <v>4289.8490000000002</v>
      </c>
      <c r="AD72">
        <v>4476.6229999999996</v>
      </c>
      <c r="AE72">
        <v>10621.196</v>
      </c>
      <c r="AF72">
        <v>17991.446</v>
      </c>
      <c r="AG72">
        <v>20036.364000000001</v>
      </c>
      <c r="AH72">
        <v>2533.6559999999999</v>
      </c>
      <c r="AI72">
        <v>2789.3049999999998</v>
      </c>
      <c r="AJ72">
        <v>8114.8289999999997</v>
      </c>
      <c r="AK72">
        <v>4609.3230000000003</v>
      </c>
      <c r="AL72">
        <v>0</v>
      </c>
    </row>
    <row r="73" spans="1:38" x14ac:dyDescent="0.25">
      <c r="A73" t="str">
        <f t="shared" si="33"/>
        <v>GOPS: Gross operating surplus and mixed income</v>
      </c>
      <c r="B73" t="s">
        <v>275</v>
      </c>
      <c r="C73">
        <v>3615.3049999999998</v>
      </c>
      <c r="D73">
        <v>3010.5770000000002</v>
      </c>
      <c r="E73">
        <v>251.578</v>
      </c>
      <c r="F73">
        <v>13.846</v>
      </c>
      <c r="G73">
        <v>2347.1</v>
      </c>
      <c r="H73">
        <v>1797.7370000000001</v>
      </c>
      <c r="I73">
        <v>528.55799999999999</v>
      </c>
      <c r="J73">
        <v>824.32</v>
      </c>
      <c r="K73">
        <v>498.43</v>
      </c>
      <c r="L73">
        <v>807.28200000000004</v>
      </c>
      <c r="M73">
        <v>792.28200000000004</v>
      </c>
      <c r="N73">
        <v>569.79700000000003</v>
      </c>
      <c r="O73">
        <v>140.273</v>
      </c>
      <c r="P73">
        <v>652.19299999999998</v>
      </c>
      <c r="Q73">
        <v>151.47800000000001</v>
      </c>
      <c r="R73">
        <v>215.27799999999999</v>
      </c>
      <c r="S73">
        <v>422.20600000000002</v>
      </c>
      <c r="T73">
        <v>558.13499999999999</v>
      </c>
      <c r="U73">
        <v>39.534999999999997</v>
      </c>
      <c r="V73">
        <v>679.93700000000001</v>
      </c>
      <c r="W73">
        <v>5701.52</v>
      </c>
      <c r="X73">
        <v>2572.5569999999998</v>
      </c>
      <c r="Y73">
        <v>12686.596</v>
      </c>
      <c r="Z73">
        <v>3827.3760000000002</v>
      </c>
      <c r="AA73">
        <v>5170.8280000000004</v>
      </c>
      <c r="AB73">
        <v>365.73899999999998</v>
      </c>
      <c r="AC73">
        <v>1977.0260000000001</v>
      </c>
      <c r="AD73">
        <v>441.58699999999999</v>
      </c>
      <c r="AE73">
        <v>4402.1850000000004</v>
      </c>
      <c r="AF73">
        <v>19771.669000000002</v>
      </c>
      <c r="AG73">
        <v>3841.942</v>
      </c>
      <c r="AH73">
        <v>3495.3910000000001</v>
      </c>
      <c r="AI73">
        <v>2174.8809999999999</v>
      </c>
      <c r="AJ73">
        <v>2534.0749999999998</v>
      </c>
      <c r="AK73">
        <v>1843.6210000000001</v>
      </c>
      <c r="AL73">
        <v>0</v>
      </c>
    </row>
    <row r="74" spans="1:38" x14ac:dyDescent="0.25">
      <c r="A74" t="str">
        <f t="shared" si="33"/>
        <v>GOPS: Gross operating surplus and mixed income</v>
      </c>
      <c r="B74" t="s">
        <v>276</v>
      </c>
      <c r="C74">
        <v>2658.0439999999999</v>
      </c>
      <c r="D74">
        <v>68.358999999999995</v>
      </c>
      <c r="E74">
        <v>80.183000000000007</v>
      </c>
      <c r="F74">
        <v>44.86</v>
      </c>
      <c r="G74">
        <v>573.072</v>
      </c>
      <c r="H74">
        <v>293.58699999999999</v>
      </c>
      <c r="I74">
        <v>666.30200000000002</v>
      </c>
      <c r="J74">
        <v>306.82100000000003</v>
      </c>
      <c r="K74">
        <v>337.69600000000003</v>
      </c>
      <c r="L74">
        <v>381.13099999999997</v>
      </c>
      <c r="M74">
        <v>882.10299999999995</v>
      </c>
      <c r="N74">
        <v>290.94600000000003</v>
      </c>
      <c r="O74">
        <v>336.75099999999998</v>
      </c>
      <c r="P74">
        <v>1641.692</v>
      </c>
      <c r="Q74">
        <v>411.50400000000002</v>
      </c>
      <c r="R74">
        <v>268.86900000000003</v>
      </c>
      <c r="S74">
        <v>498.16699999999997</v>
      </c>
      <c r="T74">
        <v>1857.6279999999999</v>
      </c>
      <c r="U74">
        <v>52.295000000000002</v>
      </c>
      <c r="V74">
        <v>566.65200000000004</v>
      </c>
      <c r="W74">
        <v>2215.1419999999998</v>
      </c>
      <c r="X74">
        <v>4810.8720000000003</v>
      </c>
      <c r="Y74">
        <v>4877.7030000000004</v>
      </c>
      <c r="Z74">
        <v>4571.3320000000003</v>
      </c>
      <c r="AA74">
        <v>428.47500000000002</v>
      </c>
      <c r="AB74">
        <v>245.49199999999999</v>
      </c>
      <c r="AC74">
        <v>733.44500000000005</v>
      </c>
      <c r="AD74">
        <v>822.19500000000005</v>
      </c>
      <c r="AE74">
        <v>1910.9179999999999</v>
      </c>
      <c r="AF74">
        <v>4611.3119999999999</v>
      </c>
      <c r="AG74">
        <v>3496.8249999999998</v>
      </c>
      <c r="AH74">
        <v>1378.731</v>
      </c>
      <c r="AI74">
        <v>410.90300000000002</v>
      </c>
      <c r="AJ74">
        <v>710.86</v>
      </c>
      <c r="AK74">
        <v>2208.011</v>
      </c>
      <c r="AL74">
        <v>0</v>
      </c>
    </row>
    <row r="75" spans="1:38" x14ac:dyDescent="0.25">
      <c r="A75" t="str">
        <f t="shared" si="33"/>
        <v>GOPS: Gross operating surplus and mixed income</v>
      </c>
      <c r="B75" t="s">
        <v>277</v>
      </c>
      <c r="C75">
        <v>1013.3630000000001</v>
      </c>
      <c r="D75">
        <v>6.4329999999999998</v>
      </c>
      <c r="E75">
        <v>52.063000000000002</v>
      </c>
      <c r="F75">
        <v>7.5780000000000003</v>
      </c>
      <c r="G75">
        <v>218.77699999999999</v>
      </c>
      <c r="H75">
        <v>80.117000000000004</v>
      </c>
      <c r="I75">
        <v>118.46599999999999</v>
      </c>
      <c r="J75">
        <v>144.108</v>
      </c>
      <c r="K75">
        <v>0.10100000000000001</v>
      </c>
      <c r="L75">
        <v>860.73800000000006</v>
      </c>
      <c r="M75">
        <v>227.13200000000001</v>
      </c>
      <c r="N75">
        <v>121.508</v>
      </c>
      <c r="O75">
        <v>182.92</v>
      </c>
      <c r="P75">
        <v>414.49700000000001</v>
      </c>
      <c r="Q75">
        <v>113.23699999999999</v>
      </c>
      <c r="R75">
        <v>313.47300000000001</v>
      </c>
      <c r="S75">
        <v>184.39</v>
      </c>
      <c r="T75">
        <v>306.64400000000001</v>
      </c>
      <c r="U75">
        <v>10.244999999999999</v>
      </c>
      <c r="V75">
        <v>210.797</v>
      </c>
      <c r="W75">
        <v>687.37</v>
      </c>
      <c r="X75">
        <v>928.00599999999997</v>
      </c>
      <c r="Y75">
        <v>1601.5530000000001</v>
      </c>
      <c r="Z75">
        <v>1088.6099999999999</v>
      </c>
      <c r="AA75">
        <v>283.601</v>
      </c>
      <c r="AB75">
        <v>61.747</v>
      </c>
      <c r="AC75">
        <v>354.75400000000002</v>
      </c>
      <c r="AD75">
        <v>262.62799999999999</v>
      </c>
      <c r="AE75">
        <v>571.52700000000004</v>
      </c>
      <c r="AF75">
        <v>2714.0880000000002</v>
      </c>
      <c r="AG75">
        <v>1344.6410000000001</v>
      </c>
      <c r="AH75">
        <v>634.76900000000001</v>
      </c>
      <c r="AI75">
        <v>251.517</v>
      </c>
      <c r="AJ75">
        <v>338.07499999999999</v>
      </c>
      <c r="AK75">
        <v>353.79</v>
      </c>
      <c r="AL75">
        <v>0</v>
      </c>
    </row>
    <row r="76" spans="1:38" x14ac:dyDescent="0.25">
      <c r="A76" t="str">
        <f t="shared" si="33"/>
        <v>GOPS: Gross operating surplus and mixed income</v>
      </c>
      <c r="B76" t="s">
        <v>278</v>
      </c>
      <c r="C76">
        <v>31342.557000000001</v>
      </c>
      <c r="D76">
        <v>76.584999999999994</v>
      </c>
      <c r="E76">
        <v>1110.4839999999999</v>
      </c>
      <c r="F76">
        <v>50.52</v>
      </c>
      <c r="G76">
        <v>16572.207999999999</v>
      </c>
      <c r="H76">
        <v>2386.721</v>
      </c>
      <c r="I76">
        <v>563.54</v>
      </c>
      <c r="J76">
        <v>2618.5630000000001</v>
      </c>
      <c r="K76">
        <v>-204.84399999999999</v>
      </c>
      <c r="L76">
        <v>11377.135</v>
      </c>
      <c r="M76">
        <v>2565.6880000000001</v>
      </c>
      <c r="N76">
        <v>2028.5319999999999</v>
      </c>
      <c r="O76">
        <v>4153.2520000000004</v>
      </c>
      <c r="P76">
        <v>3505.8789999999999</v>
      </c>
      <c r="Q76">
        <v>1456.6590000000001</v>
      </c>
      <c r="R76">
        <v>2544.4899999999998</v>
      </c>
      <c r="S76">
        <v>5211.0309999999999</v>
      </c>
      <c r="T76">
        <v>4999.9579999999996</v>
      </c>
      <c r="U76">
        <v>4075.7869999999998</v>
      </c>
      <c r="V76">
        <v>5595.6260000000002</v>
      </c>
      <c r="W76">
        <v>26580.069</v>
      </c>
      <c r="X76">
        <v>28163.895</v>
      </c>
      <c r="Y76">
        <v>50157.578000000001</v>
      </c>
      <c r="Z76">
        <v>25052.909</v>
      </c>
      <c r="AA76">
        <v>37333.171000000002</v>
      </c>
      <c r="AB76">
        <v>2347.1489999999999</v>
      </c>
      <c r="AC76">
        <v>12713.894</v>
      </c>
      <c r="AD76">
        <v>6318.1350000000002</v>
      </c>
      <c r="AE76">
        <v>16793.841</v>
      </c>
      <c r="AF76">
        <v>108397.45</v>
      </c>
      <c r="AG76">
        <v>25600.6</v>
      </c>
      <c r="AH76">
        <v>16712.124</v>
      </c>
      <c r="AI76">
        <v>13459.123</v>
      </c>
      <c r="AJ76">
        <v>13741.263999999999</v>
      </c>
      <c r="AK76">
        <v>13659.89</v>
      </c>
      <c r="AL76">
        <v>0</v>
      </c>
    </row>
    <row r="77" spans="1:38" x14ac:dyDescent="0.25">
      <c r="A77" t="str">
        <f t="shared" si="33"/>
        <v>GOPS: Gross operating surplus and mixed income</v>
      </c>
      <c r="B77" t="s">
        <v>279</v>
      </c>
      <c r="C77">
        <v>4265.0439999999999</v>
      </c>
      <c r="D77">
        <v>16.655000000000001</v>
      </c>
      <c r="E77">
        <v>1299.4179999999999</v>
      </c>
      <c r="F77">
        <v>27.178000000000001</v>
      </c>
      <c r="G77">
        <v>1927.7070000000001</v>
      </c>
      <c r="H77">
        <v>116.926</v>
      </c>
      <c r="I77">
        <v>868.75699999999995</v>
      </c>
      <c r="J77">
        <v>2036.2929999999999</v>
      </c>
      <c r="K77">
        <v>723.06899999999996</v>
      </c>
      <c r="L77">
        <v>6491.0649999999996</v>
      </c>
      <c r="M77">
        <v>532.33100000000002</v>
      </c>
      <c r="N77">
        <v>513.50300000000004</v>
      </c>
      <c r="O77">
        <v>1264.5719999999999</v>
      </c>
      <c r="P77">
        <v>1716.827</v>
      </c>
      <c r="Q77">
        <v>2142.0369999999998</v>
      </c>
      <c r="R77">
        <v>420.00799999999998</v>
      </c>
      <c r="S77">
        <v>3044.3829999999998</v>
      </c>
      <c r="T77">
        <v>3752.3009999999999</v>
      </c>
      <c r="U77">
        <v>1489.9549999999999</v>
      </c>
      <c r="V77">
        <v>966.33699999999999</v>
      </c>
      <c r="W77">
        <v>7648.4650000000001</v>
      </c>
      <c r="X77">
        <v>4829.2340000000004</v>
      </c>
      <c r="Y77">
        <v>13082.808999999999</v>
      </c>
      <c r="Z77">
        <v>9517.1</v>
      </c>
      <c r="AA77">
        <v>1261.3910000000001</v>
      </c>
      <c r="AB77">
        <v>5907.8220000000001</v>
      </c>
      <c r="AC77">
        <v>3236.895</v>
      </c>
      <c r="AD77">
        <v>4585.433</v>
      </c>
      <c r="AE77">
        <v>11341.159</v>
      </c>
      <c r="AF77">
        <v>29810.918000000001</v>
      </c>
      <c r="AG77">
        <v>15443.666999999999</v>
      </c>
      <c r="AH77">
        <v>4674.7640000000001</v>
      </c>
      <c r="AI77">
        <v>2264.4609999999998</v>
      </c>
      <c r="AJ77">
        <v>3174.7260000000001</v>
      </c>
      <c r="AK77">
        <v>3812.1880000000001</v>
      </c>
      <c r="AL77">
        <v>0</v>
      </c>
    </row>
    <row r="78" spans="1:38" x14ac:dyDescent="0.25">
      <c r="A78" t="str">
        <f t="shared" si="33"/>
        <v>GOPS: Gross operating surplus and mixed income</v>
      </c>
      <c r="B78" t="s">
        <v>280</v>
      </c>
      <c r="C78">
        <v>2548.3739999999998</v>
      </c>
      <c r="D78">
        <v>211.404</v>
      </c>
      <c r="E78">
        <v>444.95800000000003</v>
      </c>
      <c r="F78">
        <v>0.28100000000000003</v>
      </c>
      <c r="G78">
        <v>763.50300000000004</v>
      </c>
      <c r="H78">
        <v>305.26299999999998</v>
      </c>
      <c r="I78">
        <v>54.499000000000002</v>
      </c>
      <c r="J78">
        <v>179.50899999999999</v>
      </c>
      <c r="K78">
        <v>75.484999999999999</v>
      </c>
      <c r="L78">
        <v>332.221</v>
      </c>
      <c r="M78">
        <v>146.76300000000001</v>
      </c>
      <c r="N78">
        <v>250.52099999999999</v>
      </c>
      <c r="O78">
        <v>234.24</v>
      </c>
      <c r="P78">
        <v>223.548</v>
      </c>
      <c r="Q78">
        <v>108.373</v>
      </c>
      <c r="R78">
        <v>145.554</v>
      </c>
      <c r="S78">
        <v>217.53399999999999</v>
      </c>
      <c r="T78">
        <v>104.85899999999999</v>
      </c>
      <c r="U78">
        <v>36.872</v>
      </c>
      <c r="V78">
        <v>192.74199999999999</v>
      </c>
      <c r="W78">
        <v>1410.4549999999999</v>
      </c>
      <c r="X78">
        <v>1047.377</v>
      </c>
      <c r="Y78">
        <v>3117.3380000000002</v>
      </c>
      <c r="Z78">
        <v>1493.31</v>
      </c>
      <c r="AA78">
        <v>295.06400000000002</v>
      </c>
      <c r="AB78">
        <v>102.637</v>
      </c>
      <c r="AC78">
        <v>592.99800000000005</v>
      </c>
      <c r="AD78">
        <v>302.31299999999999</v>
      </c>
      <c r="AE78">
        <v>1795.5440000000001</v>
      </c>
      <c r="AF78">
        <v>4039.9380000000001</v>
      </c>
      <c r="AG78">
        <v>1062.1659999999999</v>
      </c>
      <c r="AH78">
        <v>503.95299999999997</v>
      </c>
      <c r="AI78">
        <v>305.85500000000002</v>
      </c>
      <c r="AJ78">
        <v>426.57900000000001</v>
      </c>
      <c r="AK78">
        <v>538.803</v>
      </c>
      <c r="AL78">
        <v>0</v>
      </c>
    </row>
    <row r="79" spans="1:38" x14ac:dyDescent="0.25">
      <c r="A79" t="str">
        <f t="shared" si="33"/>
        <v>GOPS: Gross operating surplus and mixed income</v>
      </c>
      <c r="B79" t="s">
        <v>281</v>
      </c>
      <c r="C79">
        <v>311.346</v>
      </c>
      <c r="D79">
        <v>6.03</v>
      </c>
      <c r="E79">
        <v>9.0129999999999999</v>
      </c>
      <c r="F79">
        <v>2.0579999999999998</v>
      </c>
      <c r="G79">
        <v>103.617</v>
      </c>
      <c r="H79">
        <v>2.4809999999999999</v>
      </c>
      <c r="I79">
        <v>18.158999999999999</v>
      </c>
      <c r="J79">
        <v>19.07</v>
      </c>
      <c r="K79">
        <v>0.872</v>
      </c>
      <c r="L79">
        <v>76.155000000000001</v>
      </c>
      <c r="M79">
        <v>9.1020000000000003</v>
      </c>
      <c r="N79">
        <v>50.847000000000001</v>
      </c>
      <c r="O79">
        <v>10.544</v>
      </c>
      <c r="P79">
        <v>20.085000000000001</v>
      </c>
      <c r="Q79">
        <v>12.108000000000001</v>
      </c>
      <c r="R79">
        <v>6.2880000000000003</v>
      </c>
      <c r="S79">
        <v>7.2759999999999998</v>
      </c>
      <c r="T79">
        <v>1.5</v>
      </c>
      <c r="U79">
        <v>-0.67</v>
      </c>
      <c r="V79">
        <v>35.832000000000001</v>
      </c>
      <c r="W79">
        <v>339.59699999999998</v>
      </c>
      <c r="X79">
        <v>390.04899999999998</v>
      </c>
      <c r="Y79">
        <v>640.221</v>
      </c>
      <c r="Z79">
        <v>903.91899999999998</v>
      </c>
      <c r="AA79">
        <v>522.14099999999996</v>
      </c>
      <c r="AB79">
        <v>105.08199999999999</v>
      </c>
      <c r="AC79">
        <v>276.68900000000002</v>
      </c>
      <c r="AD79">
        <v>121.258</v>
      </c>
      <c r="AE79">
        <v>-2473.174</v>
      </c>
      <c r="AF79">
        <v>1615.5909999999999</v>
      </c>
      <c r="AG79">
        <v>850.529</v>
      </c>
      <c r="AH79">
        <v>140.63399999999999</v>
      </c>
      <c r="AI79">
        <v>396.07100000000003</v>
      </c>
      <c r="AJ79">
        <v>75.927000000000007</v>
      </c>
      <c r="AK79">
        <v>449.50599999999997</v>
      </c>
      <c r="AL79">
        <v>0</v>
      </c>
    </row>
    <row r="80" spans="1:38" x14ac:dyDescent="0.25">
      <c r="A80" t="str">
        <f t="shared" si="33"/>
        <v>GOPS: Gross operating surplus and mixed income</v>
      </c>
      <c r="B80" t="s">
        <v>282</v>
      </c>
      <c r="C80">
        <v>1198.9059999999999</v>
      </c>
      <c r="D80">
        <v>457.82499999999999</v>
      </c>
      <c r="E80">
        <v>20.111000000000001</v>
      </c>
      <c r="F80">
        <v>36.768000000000001</v>
      </c>
      <c r="G80">
        <v>654.87900000000002</v>
      </c>
      <c r="H80">
        <v>76.281000000000006</v>
      </c>
      <c r="I80">
        <v>45.055999999999997</v>
      </c>
      <c r="J80">
        <v>115.29600000000001</v>
      </c>
      <c r="K80">
        <v>-21.032</v>
      </c>
      <c r="L80">
        <v>303.48599999999999</v>
      </c>
      <c r="M80">
        <v>85.691000000000003</v>
      </c>
      <c r="N80">
        <v>110.054</v>
      </c>
      <c r="O80">
        <v>-0.115</v>
      </c>
      <c r="P80">
        <v>188.37</v>
      </c>
      <c r="Q80">
        <v>89.616</v>
      </c>
      <c r="R80">
        <v>93.71</v>
      </c>
      <c r="S80">
        <v>80.402000000000001</v>
      </c>
      <c r="T80">
        <v>12.349</v>
      </c>
      <c r="U80">
        <v>-11.231999999999999</v>
      </c>
      <c r="V80">
        <v>133.9</v>
      </c>
      <c r="W80">
        <v>943.23900000000003</v>
      </c>
      <c r="X80">
        <v>824.08299999999997</v>
      </c>
      <c r="Y80">
        <v>1388.473</v>
      </c>
      <c r="Z80">
        <v>487.61099999999999</v>
      </c>
      <c r="AA80">
        <v>922.43499999999995</v>
      </c>
      <c r="AB80">
        <v>50.79</v>
      </c>
      <c r="AC80">
        <v>667.67700000000002</v>
      </c>
      <c r="AD80">
        <v>223.56200000000001</v>
      </c>
      <c r="AE80">
        <v>1566.4949999999999</v>
      </c>
      <c r="AF80">
        <v>4030.489</v>
      </c>
      <c r="AG80">
        <v>1301.508</v>
      </c>
      <c r="AH80">
        <v>220.44499999999999</v>
      </c>
      <c r="AI80">
        <v>109.711</v>
      </c>
      <c r="AJ80">
        <v>288.642</v>
      </c>
      <c r="AK80">
        <v>311.80700000000002</v>
      </c>
      <c r="AL80">
        <v>0</v>
      </c>
    </row>
    <row r="81" spans="1:38" x14ac:dyDescent="0.25">
      <c r="A81" t="str">
        <f t="shared" si="33"/>
        <v>GOPS: Gross operating surplus and mixed income</v>
      </c>
      <c r="B81" t="s">
        <v>283</v>
      </c>
      <c r="C81">
        <v>109</v>
      </c>
      <c r="D81">
        <v>4.2270000000000003</v>
      </c>
      <c r="E81">
        <v>5.0460000000000003</v>
      </c>
      <c r="F81">
        <v>2.339</v>
      </c>
      <c r="G81">
        <v>65.983999999999995</v>
      </c>
      <c r="H81">
        <v>8.8439999999999994</v>
      </c>
      <c r="I81">
        <v>3.0870000000000002</v>
      </c>
      <c r="J81">
        <v>28.707999999999998</v>
      </c>
      <c r="K81">
        <v>3.63</v>
      </c>
      <c r="L81">
        <v>41.969000000000001</v>
      </c>
      <c r="M81">
        <v>13.15</v>
      </c>
      <c r="N81">
        <v>8.8780000000000001</v>
      </c>
      <c r="O81">
        <v>0.33800000000000002</v>
      </c>
      <c r="P81">
        <v>10.250999999999999</v>
      </c>
      <c r="Q81">
        <v>66.290000000000006</v>
      </c>
      <c r="R81">
        <v>9.4280000000000008</v>
      </c>
      <c r="S81">
        <v>7.2750000000000004</v>
      </c>
      <c r="T81">
        <v>15.571999999999999</v>
      </c>
      <c r="U81">
        <v>13.166</v>
      </c>
      <c r="V81">
        <v>10.125999999999999</v>
      </c>
      <c r="W81">
        <v>59.890999999999998</v>
      </c>
      <c r="X81">
        <v>185.88800000000001</v>
      </c>
      <c r="Y81">
        <v>560.84199999999998</v>
      </c>
      <c r="Z81">
        <v>264.44200000000001</v>
      </c>
      <c r="AA81">
        <v>188.71100000000001</v>
      </c>
      <c r="AB81">
        <v>33.225000000000001</v>
      </c>
      <c r="AC81">
        <v>203.333</v>
      </c>
      <c r="AD81">
        <v>122.447</v>
      </c>
      <c r="AE81">
        <v>282.10199999999998</v>
      </c>
      <c r="AF81">
        <v>482.60300000000001</v>
      </c>
      <c r="AG81">
        <v>551.70699999999999</v>
      </c>
      <c r="AH81">
        <v>80.906999999999996</v>
      </c>
      <c r="AI81">
        <v>62.387</v>
      </c>
      <c r="AJ81">
        <v>136.41800000000001</v>
      </c>
      <c r="AK81">
        <v>859.61</v>
      </c>
      <c r="AL81">
        <v>0</v>
      </c>
    </row>
    <row r="82" spans="1:38" x14ac:dyDescent="0.25">
      <c r="A82" t="str">
        <f t="shared" si="33"/>
        <v>GOPS: Gross operating surplus and mixed income</v>
      </c>
      <c r="B82" t="s">
        <v>284</v>
      </c>
      <c r="C82">
        <v>7986.0020000000004</v>
      </c>
      <c r="D82">
        <v>279.798</v>
      </c>
      <c r="E82">
        <v>63.01</v>
      </c>
      <c r="F82">
        <v>47.761000000000003</v>
      </c>
      <c r="G82">
        <v>6861.0469999999996</v>
      </c>
      <c r="H82">
        <v>1348.933</v>
      </c>
      <c r="I82">
        <v>678.47500000000002</v>
      </c>
      <c r="J82">
        <v>506.36900000000003</v>
      </c>
      <c r="K82">
        <v>2895.3820000000001</v>
      </c>
      <c r="L82">
        <v>1013.519</v>
      </c>
      <c r="M82">
        <v>845.68799999999999</v>
      </c>
      <c r="N82">
        <v>886.84799999999996</v>
      </c>
      <c r="O82">
        <v>730.95299999999997</v>
      </c>
      <c r="P82">
        <v>896.00300000000004</v>
      </c>
      <c r="Q82">
        <v>432.74099999999999</v>
      </c>
      <c r="R82">
        <v>1548.1569999999999</v>
      </c>
      <c r="S82">
        <v>879.322</v>
      </c>
      <c r="T82">
        <v>1102.2439999999999</v>
      </c>
      <c r="U82">
        <v>220.78200000000001</v>
      </c>
      <c r="V82">
        <v>1456.6120000000001</v>
      </c>
      <c r="W82">
        <v>4124.3190000000004</v>
      </c>
      <c r="X82">
        <v>7410.3</v>
      </c>
      <c r="Y82">
        <v>5803.0159999999996</v>
      </c>
      <c r="Z82">
        <v>7316.6689999999999</v>
      </c>
      <c r="AA82">
        <v>1836.6320000000001</v>
      </c>
      <c r="AB82">
        <v>542.63300000000004</v>
      </c>
      <c r="AC82">
        <v>2081.5479999999998</v>
      </c>
      <c r="AD82">
        <v>2902.56</v>
      </c>
      <c r="AE82">
        <v>3784.07</v>
      </c>
      <c r="AF82">
        <v>14672.620999999999</v>
      </c>
      <c r="AG82">
        <v>7183.7430000000004</v>
      </c>
      <c r="AH82">
        <v>865.57</v>
      </c>
      <c r="AI82">
        <v>2238.5880000000002</v>
      </c>
      <c r="AJ82">
        <v>2078.3029999999999</v>
      </c>
      <c r="AK82">
        <v>3086.45</v>
      </c>
      <c r="AL82">
        <v>0</v>
      </c>
    </row>
    <row r="83" spans="1:38" x14ac:dyDescent="0.25">
      <c r="A83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H80"/>
  <sheetViews>
    <sheetView workbookViewId="0">
      <pane ySplit="15" topLeftCell="A48" activePane="bottomLeft" state="frozen"/>
      <selection pane="bottomLeft" activeCell="B11" sqref="B11:F11"/>
    </sheetView>
  </sheetViews>
  <sheetFormatPr defaultColWidth="9.140625" defaultRowHeight="15" x14ac:dyDescent="0.25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40625" style="22"/>
  </cols>
  <sheetData>
    <row r="1" spans="1:6" ht="15.75" x14ac:dyDescent="0.25">
      <c r="A1" s="71" t="s">
        <v>212</v>
      </c>
      <c r="B1" s="72"/>
      <c r="C1" s="72"/>
      <c r="D1" s="72"/>
      <c r="E1" s="72"/>
      <c r="F1" s="72"/>
    </row>
    <row r="2" spans="1:6" ht="15.75" x14ac:dyDescent="0.25">
      <c r="A2" s="71" t="s">
        <v>205</v>
      </c>
      <c r="B2" s="72"/>
      <c r="C2" s="72"/>
      <c r="D2" s="72"/>
      <c r="E2" s="72"/>
      <c r="F2" s="72"/>
    </row>
    <row r="3" spans="1:6" x14ac:dyDescent="0.25">
      <c r="A3" s="72"/>
      <c r="B3" s="72"/>
      <c r="C3" s="72"/>
      <c r="D3" s="72"/>
      <c r="E3" s="72"/>
      <c r="F3" s="72"/>
    </row>
    <row r="4" spans="1:6" x14ac:dyDescent="0.25">
      <c r="A4" s="27" t="s">
        <v>204</v>
      </c>
      <c r="B4" s="73" t="s">
        <v>211</v>
      </c>
      <c r="C4" s="72"/>
      <c r="D4" s="72"/>
      <c r="E4" s="72"/>
      <c r="F4" s="72"/>
    </row>
    <row r="5" spans="1:6" x14ac:dyDescent="0.25">
      <c r="A5" s="27" t="s">
        <v>203</v>
      </c>
      <c r="B5" s="73" t="s">
        <v>210</v>
      </c>
      <c r="C5" s="72"/>
      <c r="D5" s="72"/>
      <c r="E5" s="72"/>
      <c r="F5" s="72"/>
    </row>
    <row r="6" spans="1:6" x14ac:dyDescent="0.25">
      <c r="A6" s="27" t="s">
        <v>202</v>
      </c>
      <c r="B6" s="73" t="s">
        <v>201</v>
      </c>
      <c r="C6" s="72"/>
      <c r="D6" s="72"/>
      <c r="E6" s="72"/>
      <c r="F6" s="72"/>
    </row>
    <row r="7" spans="1:6" x14ac:dyDescent="0.25">
      <c r="A7" s="27" t="s">
        <v>200</v>
      </c>
      <c r="B7" s="73" t="s">
        <v>199</v>
      </c>
      <c r="C7" s="72"/>
      <c r="D7" s="72"/>
      <c r="E7" s="72"/>
      <c r="F7" s="72"/>
    </row>
    <row r="8" spans="1:6" x14ac:dyDescent="0.25">
      <c r="A8" s="27" t="s">
        <v>198</v>
      </c>
      <c r="B8" s="73" t="s">
        <v>195</v>
      </c>
      <c r="C8" s="72"/>
      <c r="D8" s="72"/>
      <c r="E8" s="72"/>
      <c r="F8" s="72"/>
    </row>
    <row r="9" spans="1:6" x14ac:dyDescent="0.25">
      <c r="A9" s="27" t="s">
        <v>197</v>
      </c>
      <c r="B9" s="73" t="s">
        <v>195</v>
      </c>
      <c r="C9" s="72"/>
      <c r="D9" s="72"/>
      <c r="E9" s="72"/>
      <c r="F9" s="72"/>
    </row>
    <row r="10" spans="1:6" x14ac:dyDescent="0.25">
      <c r="A10" s="27" t="s">
        <v>196</v>
      </c>
      <c r="B10" s="73" t="s">
        <v>195</v>
      </c>
      <c r="C10" s="72"/>
      <c r="D10" s="72"/>
      <c r="E10" s="72"/>
      <c r="F10" s="72"/>
    </row>
    <row r="11" spans="1:6" x14ac:dyDescent="0.25">
      <c r="A11" s="27" t="s">
        <v>194</v>
      </c>
      <c r="B11" s="73" t="s">
        <v>193</v>
      </c>
      <c r="C11" s="72"/>
      <c r="D11" s="72"/>
      <c r="E11" s="72"/>
      <c r="F11" s="72"/>
    </row>
    <row r="12" spans="1:6" x14ac:dyDescent="0.25">
      <c r="A12" s="27" t="s">
        <v>209</v>
      </c>
      <c r="B12" s="73" t="s">
        <v>208</v>
      </c>
      <c r="C12" s="72"/>
      <c r="D12" s="72"/>
      <c r="E12" s="72"/>
      <c r="F12" s="72"/>
    </row>
    <row r="13" spans="1:6" x14ac:dyDescent="0.25">
      <c r="A13" s="27" t="s">
        <v>192</v>
      </c>
      <c r="B13" s="74" t="s">
        <v>207</v>
      </c>
      <c r="C13" s="72"/>
      <c r="D13" s="72"/>
      <c r="E13" s="72"/>
      <c r="F13" s="72"/>
    </row>
    <row r="15" spans="1:6" ht="15.75" thickBot="1" x14ac:dyDescent="0.3">
      <c r="A15" s="26" t="s">
        <v>191</v>
      </c>
      <c r="B15" s="26" t="s">
        <v>190</v>
      </c>
      <c r="C15" s="25" t="s">
        <v>189</v>
      </c>
      <c r="D15" s="25" t="s">
        <v>206</v>
      </c>
    </row>
    <row r="16" spans="1:6" ht="15.75" thickTop="1" x14ac:dyDescent="0.25">
      <c r="A16" s="24">
        <v>2004</v>
      </c>
      <c r="B16" s="24" t="s">
        <v>185</v>
      </c>
      <c r="C16" s="28">
        <v>24.95</v>
      </c>
      <c r="D16" s="22" t="s">
        <v>180</v>
      </c>
    </row>
    <row r="17" spans="1:8" x14ac:dyDescent="0.25">
      <c r="A17" s="24">
        <v>2004</v>
      </c>
      <c r="B17" s="24" t="s">
        <v>188</v>
      </c>
      <c r="C17" s="28">
        <v>24.96</v>
      </c>
      <c r="D17" s="22" t="s">
        <v>180</v>
      </c>
      <c r="H17" s="45"/>
    </row>
    <row r="18" spans="1:8" x14ac:dyDescent="0.25">
      <c r="A18" s="24">
        <v>2004</v>
      </c>
      <c r="B18" s="24" t="s">
        <v>187</v>
      </c>
      <c r="C18" s="28">
        <v>25.36</v>
      </c>
      <c r="D18" s="22" t="s">
        <v>180</v>
      </c>
    </row>
    <row r="19" spans="1:8" x14ac:dyDescent="0.25">
      <c r="A19" s="24">
        <v>2004</v>
      </c>
      <c r="B19" s="24" t="s">
        <v>186</v>
      </c>
      <c r="C19" s="28">
        <v>25.57</v>
      </c>
      <c r="D19" s="22" t="s">
        <v>180</v>
      </c>
    </row>
    <row r="20" spans="1:8" x14ac:dyDescent="0.25">
      <c r="A20" s="24">
        <v>2005</v>
      </c>
      <c r="B20" s="24" t="s">
        <v>185</v>
      </c>
      <c r="C20" s="28">
        <v>25.87</v>
      </c>
      <c r="D20" s="22" t="s">
        <v>180</v>
      </c>
    </row>
    <row r="21" spans="1:8" x14ac:dyDescent="0.25">
      <c r="A21" s="24">
        <v>2005</v>
      </c>
      <c r="B21" s="24" t="s">
        <v>188</v>
      </c>
      <c r="C21" s="28">
        <v>25.86</v>
      </c>
      <c r="D21" s="22" t="s">
        <v>180</v>
      </c>
    </row>
    <row r="22" spans="1:8" x14ac:dyDescent="0.25">
      <c r="A22" s="24">
        <v>2005</v>
      </c>
      <c r="B22" s="24" t="s">
        <v>187</v>
      </c>
      <c r="C22" s="28">
        <v>26.05</v>
      </c>
      <c r="D22" s="22" t="s">
        <v>180</v>
      </c>
    </row>
    <row r="23" spans="1:8" x14ac:dyDescent="0.25">
      <c r="A23" s="24">
        <v>2005</v>
      </c>
      <c r="B23" s="24" t="s">
        <v>186</v>
      </c>
      <c r="C23" s="28">
        <v>26.46</v>
      </c>
      <c r="D23" s="22" t="s">
        <v>180</v>
      </c>
    </row>
    <row r="24" spans="1:8" x14ac:dyDescent="0.25">
      <c r="A24" s="24">
        <v>2006</v>
      </c>
      <c r="B24" s="24" t="s">
        <v>185</v>
      </c>
      <c r="C24" s="28">
        <v>26.86</v>
      </c>
      <c r="D24" s="22" t="s">
        <v>180</v>
      </c>
    </row>
    <row r="25" spans="1:8" x14ac:dyDescent="0.25">
      <c r="A25" s="24">
        <v>2006</v>
      </c>
      <c r="B25" s="24" t="s">
        <v>188</v>
      </c>
      <c r="C25" s="28">
        <v>26.86</v>
      </c>
      <c r="D25" s="22" t="s">
        <v>180</v>
      </c>
    </row>
    <row r="26" spans="1:8" x14ac:dyDescent="0.25">
      <c r="A26" s="24">
        <v>2006</v>
      </c>
      <c r="B26" s="24" t="s">
        <v>187</v>
      </c>
      <c r="C26" s="28">
        <v>27.31</v>
      </c>
      <c r="D26" s="22" t="s">
        <v>180</v>
      </c>
    </row>
    <row r="27" spans="1:8" x14ac:dyDescent="0.25">
      <c r="A27" s="24">
        <v>2006</v>
      </c>
      <c r="B27" s="24" t="s">
        <v>186</v>
      </c>
      <c r="C27" s="28">
        <v>27.54</v>
      </c>
      <c r="D27" s="22" t="s">
        <v>180</v>
      </c>
    </row>
    <row r="28" spans="1:8" x14ac:dyDescent="0.25">
      <c r="A28" s="24">
        <v>2007</v>
      </c>
      <c r="B28" s="24" t="s">
        <v>185</v>
      </c>
      <c r="C28" s="28">
        <v>27.82</v>
      </c>
      <c r="D28" s="22" t="s">
        <v>180</v>
      </c>
    </row>
    <row r="29" spans="1:8" x14ac:dyDescent="0.25">
      <c r="A29" s="24">
        <v>2007</v>
      </c>
      <c r="B29" s="24" t="s">
        <v>188</v>
      </c>
      <c r="C29" s="28">
        <v>27.75</v>
      </c>
      <c r="D29" s="22" t="s">
        <v>180</v>
      </c>
    </row>
    <row r="30" spans="1:8" x14ac:dyDescent="0.25">
      <c r="A30" s="24">
        <v>2007</v>
      </c>
      <c r="B30" s="24" t="s">
        <v>187</v>
      </c>
      <c r="C30" s="28">
        <v>28.03</v>
      </c>
      <c r="D30" s="22" t="s">
        <v>180</v>
      </c>
    </row>
    <row r="31" spans="1:8" x14ac:dyDescent="0.25">
      <c r="A31" s="24">
        <v>2007</v>
      </c>
      <c r="B31" s="24" t="s">
        <v>186</v>
      </c>
      <c r="C31" s="28">
        <v>28.11</v>
      </c>
      <c r="D31" s="22" t="s">
        <v>180</v>
      </c>
    </row>
    <row r="32" spans="1:8" x14ac:dyDescent="0.25">
      <c r="A32" s="24">
        <v>2008</v>
      </c>
      <c r="B32" s="24" t="s">
        <v>185</v>
      </c>
      <c r="C32" s="28">
        <v>28.46</v>
      </c>
      <c r="D32" s="22" t="s">
        <v>180</v>
      </c>
    </row>
    <row r="33" spans="1:4" x14ac:dyDescent="0.25">
      <c r="A33" s="24">
        <v>2008</v>
      </c>
      <c r="B33" s="24" t="s">
        <v>188</v>
      </c>
      <c r="C33" s="28">
        <v>28.48</v>
      </c>
      <c r="D33" s="22" t="s">
        <v>180</v>
      </c>
    </row>
    <row r="34" spans="1:4" x14ac:dyDescent="0.25">
      <c r="A34" s="24">
        <v>2008</v>
      </c>
      <c r="B34" s="24" t="s">
        <v>187</v>
      </c>
      <c r="C34" s="28">
        <v>28.87</v>
      </c>
      <c r="D34" s="22" t="s">
        <v>180</v>
      </c>
    </row>
    <row r="35" spans="1:4" x14ac:dyDescent="0.25">
      <c r="A35" s="24">
        <v>2008</v>
      </c>
      <c r="B35" s="24" t="s">
        <v>186</v>
      </c>
      <c r="C35" s="28">
        <v>29.18</v>
      </c>
      <c r="D35" s="22" t="s">
        <v>180</v>
      </c>
    </row>
    <row r="36" spans="1:4" x14ac:dyDescent="0.25">
      <c r="A36" s="24">
        <v>2009</v>
      </c>
      <c r="B36" s="24" t="s">
        <v>185</v>
      </c>
      <c r="C36" s="28">
        <v>29.39</v>
      </c>
      <c r="D36" s="22" t="s">
        <v>180</v>
      </c>
    </row>
    <row r="37" spans="1:4" x14ac:dyDescent="0.25">
      <c r="A37" s="24">
        <v>2009</v>
      </c>
      <c r="B37" s="24" t="s">
        <v>188</v>
      </c>
      <c r="C37" s="28">
        <v>29.31</v>
      </c>
      <c r="D37" s="22" t="s">
        <v>180</v>
      </c>
    </row>
    <row r="38" spans="1:4" x14ac:dyDescent="0.25">
      <c r="A38" s="24">
        <v>2009</v>
      </c>
      <c r="B38" s="24" t="s">
        <v>187</v>
      </c>
      <c r="C38" s="28">
        <v>29.4</v>
      </c>
      <c r="D38" s="22" t="s">
        <v>180</v>
      </c>
    </row>
    <row r="39" spans="1:4" x14ac:dyDescent="0.25">
      <c r="A39" s="24">
        <v>2009</v>
      </c>
      <c r="B39" s="24" t="s">
        <v>186</v>
      </c>
      <c r="C39" s="28">
        <v>29.37</v>
      </c>
      <c r="D39" s="22" t="s">
        <v>180</v>
      </c>
    </row>
    <row r="40" spans="1:4" x14ac:dyDescent="0.25">
      <c r="A40" s="24">
        <v>2010</v>
      </c>
      <c r="B40" s="24" t="s">
        <v>185</v>
      </c>
      <c r="C40" s="28">
        <v>29.71</v>
      </c>
      <c r="D40" s="22" t="s">
        <v>180</v>
      </c>
    </row>
    <row r="41" spans="1:4" x14ac:dyDescent="0.25">
      <c r="A41" s="24">
        <v>2010</v>
      </c>
      <c r="B41" s="24" t="s">
        <v>188</v>
      </c>
      <c r="C41" s="28">
        <v>29.52</v>
      </c>
      <c r="D41" s="22" t="s">
        <v>180</v>
      </c>
    </row>
    <row r="42" spans="1:4" x14ac:dyDescent="0.25">
      <c r="A42" s="24">
        <v>2010</v>
      </c>
      <c r="B42" s="24" t="s">
        <v>187</v>
      </c>
      <c r="C42" s="28">
        <v>29.75</v>
      </c>
      <c r="D42" s="22" t="s">
        <v>180</v>
      </c>
    </row>
    <row r="43" spans="1:4" x14ac:dyDescent="0.25">
      <c r="A43" s="24">
        <v>2010</v>
      </c>
      <c r="B43" s="24" t="s">
        <v>186</v>
      </c>
      <c r="C43" s="28">
        <v>29.72</v>
      </c>
      <c r="D43" s="22" t="s">
        <v>180</v>
      </c>
    </row>
    <row r="44" spans="1:4" x14ac:dyDescent="0.25">
      <c r="A44" s="24">
        <v>2011</v>
      </c>
      <c r="B44" s="24" t="s">
        <v>185</v>
      </c>
      <c r="C44" s="28">
        <v>30.07</v>
      </c>
      <c r="D44" s="22" t="s">
        <v>180</v>
      </c>
    </row>
    <row r="45" spans="1:4" x14ac:dyDescent="0.25">
      <c r="A45" s="24">
        <v>2011</v>
      </c>
      <c r="B45" s="24" t="s">
        <v>188</v>
      </c>
      <c r="C45" s="28">
        <v>29.98</v>
      </c>
      <c r="D45" s="22" t="s">
        <v>180</v>
      </c>
    </row>
    <row r="46" spans="1:4" x14ac:dyDescent="0.25">
      <c r="A46" s="24">
        <v>2011</v>
      </c>
      <c r="B46" s="24" t="s">
        <v>187</v>
      </c>
      <c r="C46" s="28">
        <v>30.11</v>
      </c>
      <c r="D46" s="22" t="s">
        <v>180</v>
      </c>
    </row>
    <row r="47" spans="1:4" x14ac:dyDescent="0.25">
      <c r="A47" s="24">
        <v>2011</v>
      </c>
      <c r="B47" s="24" t="s">
        <v>186</v>
      </c>
      <c r="C47" s="28">
        <v>30.45</v>
      </c>
      <c r="D47" s="22" t="s">
        <v>180</v>
      </c>
    </row>
    <row r="48" spans="1:4" x14ac:dyDescent="0.25">
      <c r="A48" s="24">
        <v>2012</v>
      </c>
      <c r="B48" s="24" t="s">
        <v>185</v>
      </c>
      <c r="C48" s="28">
        <v>30.69</v>
      </c>
      <c r="D48" s="22" t="s">
        <v>180</v>
      </c>
    </row>
    <row r="49" spans="1:4" x14ac:dyDescent="0.25">
      <c r="A49" s="24">
        <v>2012</v>
      </c>
      <c r="B49" s="24" t="s">
        <v>188</v>
      </c>
      <c r="C49" s="28">
        <v>30.61</v>
      </c>
      <c r="D49" s="22" t="s">
        <v>180</v>
      </c>
    </row>
    <row r="50" spans="1:4" x14ac:dyDescent="0.25">
      <c r="A50" s="24">
        <v>2012</v>
      </c>
      <c r="B50" s="24" t="s">
        <v>187</v>
      </c>
      <c r="C50" s="28">
        <v>30.78</v>
      </c>
      <c r="D50" s="22" t="s">
        <v>180</v>
      </c>
    </row>
    <row r="51" spans="1:4" x14ac:dyDescent="0.25">
      <c r="A51" s="24">
        <v>2012</v>
      </c>
      <c r="B51" s="24" t="s">
        <v>186</v>
      </c>
      <c r="C51" s="28">
        <v>30.82</v>
      </c>
      <c r="D51" s="22" t="s">
        <v>180</v>
      </c>
    </row>
    <row r="52" spans="1:4" x14ac:dyDescent="0.25">
      <c r="A52" s="24">
        <v>2013</v>
      </c>
      <c r="B52" s="24" t="s">
        <v>185</v>
      </c>
      <c r="C52" s="28">
        <v>31.09</v>
      </c>
      <c r="D52" s="22" t="s">
        <v>180</v>
      </c>
    </row>
    <row r="53" spans="1:4" x14ac:dyDescent="0.25">
      <c r="A53" s="24">
        <v>2013</v>
      </c>
      <c r="B53" s="24" t="s">
        <v>188</v>
      </c>
      <c r="C53" s="28">
        <v>31</v>
      </c>
      <c r="D53" s="22" t="s">
        <v>180</v>
      </c>
    </row>
    <row r="54" spans="1:4" x14ac:dyDescent="0.25">
      <c r="A54" s="24">
        <v>2013</v>
      </c>
      <c r="B54" s="24" t="s">
        <v>187</v>
      </c>
      <c r="C54" s="28">
        <v>31.16</v>
      </c>
      <c r="D54" s="22" t="s">
        <v>180</v>
      </c>
    </row>
    <row r="55" spans="1:4" x14ac:dyDescent="0.25">
      <c r="A55" s="24">
        <v>2013</v>
      </c>
      <c r="B55" s="24" t="s">
        <v>186</v>
      </c>
      <c r="C55" s="28">
        <v>31.57</v>
      </c>
      <c r="D55" s="22" t="s">
        <v>180</v>
      </c>
    </row>
    <row r="56" spans="1:4" x14ac:dyDescent="0.25">
      <c r="A56" s="24">
        <v>2014</v>
      </c>
      <c r="B56" s="24" t="s">
        <v>185</v>
      </c>
      <c r="C56" s="28">
        <v>31.93</v>
      </c>
      <c r="D56" s="22" t="s">
        <v>180</v>
      </c>
    </row>
    <row r="57" spans="1:4" x14ac:dyDescent="0.25">
      <c r="A57" s="24">
        <v>2014</v>
      </c>
      <c r="B57" s="24" t="s">
        <v>188</v>
      </c>
      <c r="C57" s="28">
        <v>31.96</v>
      </c>
      <c r="D57" s="22" t="s">
        <v>180</v>
      </c>
    </row>
    <row r="58" spans="1:4" x14ac:dyDescent="0.25">
      <c r="A58" s="24">
        <v>2014</v>
      </c>
      <c r="B58" s="24" t="s">
        <v>187</v>
      </c>
      <c r="C58" s="28">
        <v>32.200000000000003</v>
      </c>
      <c r="D58" s="22" t="s">
        <v>180</v>
      </c>
    </row>
    <row r="59" spans="1:4" x14ac:dyDescent="0.25">
      <c r="A59" s="24">
        <v>2014</v>
      </c>
      <c r="B59" s="24" t="s">
        <v>186</v>
      </c>
      <c r="C59" s="28">
        <v>33.130000000000003</v>
      </c>
      <c r="D59" s="22" t="s">
        <v>180</v>
      </c>
    </row>
    <row r="60" spans="1:4" x14ac:dyDescent="0.25">
      <c r="A60" s="24">
        <v>2015</v>
      </c>
      <c r="B60" s="24" t="s">
        <v>185</v>
      </c>
      <c r="C60" s="28">
        <v>33.49</v>
      </c>
      <c r="D60" s="22" t="s">
        <v>180</v>
      </c>
    </row>
    <row r="61" spans="1:4" x14ac:dyDescent="0.25">
      <c r="A61" s="24">
        <v>2015</v>
      </c>
      <c r="B61" s="24" t="s">
        <v>188</v>
      </c>
      <c r="C61" s="28">
        <v>33.19</v>
      </c>
      <c r="D61" s="22" t="s">
        <v>180</v>
      </c>
    </row>
    <row r="62" spans="1:4" x14ac:dyDescent="0.25">
      <c r="A62" s="24">
        <v>2015</v>
      </c>
      <c r="B62" s="24" t="s">
        <v>187</v>
      </c>
      <c r="C62" s="28">
        <v>33.369999999999997</v>
      </c>
      <c r="D62" s="22" t="s">
        <v>180</v>
      </c>
    </row>
    <row r="63" spans="1:4" x14ac:dyDescent="0.25">
      <c r="A63" s="24">
        <v>2015</v>
      </c>
      <c r="B63" s="24" t="s">
        <v>186</v>
      </c>
      <c r="C63" s="28">
        <v>33.58</v>
      </c>
      <c r="D63" s="22" t="s">
        <v>180</v>
      </c>
    </row>
    <row r="64" spans="1:4" x14ac:dyDescent="0.25">
      <c r="A64" s="24">
        <v>2016</v>
      </c>
      <c r="B64" s="24" t="s">
        <v>185</v>
      </c>
      <c r="C64" s="28">
        <v>33.94</v>
      </c>
      <c r="D64" s="22" t="s">
        <v>180</v>
      </c>
    </row>
    <row r="65" spans="1:4" x14ac:dyDescent="0.25">
      <c r="A65" s="24">
        <v>2016</v>
      </c>
      <c r="B65" s="24" t="s">
        <v>188</v>
      </c>
      <c r="C65" s="28">
        <v>34.049999999999997</v>
      </c>
      <c r="D65" s="22" t="s">
        <v>180</v>
      </c>
    </row>
    <row r="66" spans="1:4" x14ac:dyDescent="0.25">
      <c r="A66" s="24">
        <v>2016</v>
      </c>
      <c r="B66" s="24" t="s">
        <v>187</v>
      </c>
      <c r="C66" s="28">
        <v>34.15</v>
      </c>
      <c r="D66" s="22" t="s">
        <v>180</v>
      </c>
    </row>
    <row r="67" spans="1:4" x14ac:dyDescent="0.25">
      <c r="A67" s="24">
        <v>2016</v>
      </c>
      <c r="B67" s="24" t="s">
        <v>186</v>
      </c>
      <c r="C67" s="28">
        <v>34.9</v>
      </c>
      <c r="D67" s="22" t="s">
        <v>180</v>
      </c>
    </row>
    <row r="68" spans="1:4" x14ac:dyDescent="0.25">
      <c r="A68" s="24">
        <v>2017</v>
      </c>
      <c r="B68" s="24" t="s">
        <v>185</v>
      </c>
      <c r="C68" s="28">
        <v>35.28</v>
      </c>
      <c r="D68" s="22" t="s">
        <v>180</v>
      </c>
    </row>
    <row r="69" spans="1:4" x14ac:dyDescent="0.25">
      <c r="A69" s="24">
        <v>2017</v>
      </c>
      <c r="B69" s="24" t="s">
        <v>188</v>
      </c>
      <c r="C69" s="28">
        <v>35.28</v>
      </c>
      <c r="D69" s="22" t="s">
        <v>180</v>
      </c>
    </row>
    <row r="70" spans="1:4" x14ac:dyDescent="0.25">
      <c r="A70" s="24">
        <v>2017</v>
      </c>
      <c r="B70" s="24" t="s">
        <v>187</v>
      </c>
      <c r="C70" s="28">
        <v>35.64</v>
      </c>
      <c r="D70" s="22" t="s">
        <v>180</v>
      </c>
    </row>
    <row r="71" spans="1:4" x14ac:dyDescent="0.25">
      <c r="A71" s="24">
        <v>2017</v>
      </c>
      <c r="B71" s="24" t="s">
        <v>186</v>
      </c>
      <c r="C71" s="28">
        <v>35.869999999999997</v>
      </c>
      <c r="D71" s="22" t="s">
        <v>180</v>
      </c>
    </row>
    <row r="72" spans="1:4" x14ac:dyDescent="0.25">
      <c r="A72" s="24">
        <v>2018</v>
      </c>
      <c r="B72" s="24" t="s">
        <v>185</v>
      </c>
      <c r="C72" s="28">
        <v>36.32</v>
      </c>
      <c r="D72" s="22" t="s">
        <v>180</v>
      </c>
    </row>
    <row r="73" spans="1:4" x14ac:dyDescent="0.25">
      <c r="A73" s="24">
        <v>2018</v>
      </c>
      <c r="B73" s="24" t="s">
        <v>188</v>
      </c>
      <c r="C73" s="28">
        <v>36.22</v>
      </c>
      <c r="D73" s="22" t="s">
        <v>180</v>
      </c>
    </row>
    <row r="74" spans="1:4" x14ac:dyDescent="0.25">
      <c r="A74" s="24">
        <v>2018</v>
      </c>
      <c r="B74" s="24" t="s">
        <v>187</v>
      </c>
      <c r="C74" s="28">
        <v>36.630000000000003</v>
      </c>
      <c r="D74" s="23">
        <v>1.4</v>
      </c>
    </row>
    <row r="75" spans="1:4" x14ac:dyDescent="0.25">
      <c r="A75" s="24">
        <v>2018</v>
      </c>
      <c r="B75" s="24" t="s">
        <v>186</v>
      </c>
      <c r="C75" s="28">
        <v>36.32</v>
      </c>
      <c r="D75" s="23">
        <v>1.3</v>
      </c>
    </row>
    <row r="76" spans="1:4" x14ac:dyDescent="0.25">
      <c r="A76" s="24">
        <v>2019</v>
      </c>
      <c r="B76" s="24" t="s">
        <v>185</v>
      </c>
      <c r="C76" s="28">
        <v>36.770000000000003</v>
      </c>
      <c r="D76" s="23">
        <v>1.3</v>
      </c>
    </row>
    <row r="77" spans="1:4" x14ac:dyDescent="0.25">
      <c r="A77" s="24">
        <v>2019</v>
      </c>
      <c r="B77" s="24" t="s">
        <v>188</v>
      </c>
      <c r="C77" s="28">
        <v>36.61</v>
      </c>
      <c r="D77" s="23">
        <v>1.3</v>
      </c>
    </row>
    <row r="78" spans="1:4" x14ac:dyDescent="0.25">
      <c r="A78" s="24">
        <v>2019</v>
      </c>
      <c r="B78" s="24" t="s">
        <v>187</v>
      </c>
      <c r="C78" s="28">
        <v>37.03</v>
      </c>
      <c r="D78" s="23">
        <v>1.3</v>
      </c>
    </row>
    <row r="79" spans="1:4" x14ac:dyDescent="0.25">
      <c r="A79" s="24">
        <v>2019</v>
      </c>
      <c r="B79" s="24" t="s">
        <v>186</v>
      </c>
      <c r="C79" s="28">
        <v>37.1</v>
      </c>
      <c r="D79" s="23">
        <v>1.2</v>
      </c>
    </row>
    <row r="80" spans="1:4" x14ac:dyDescent="0.25">
      <c r="A80" s="24">
        <v>2020</v>
      </c>
      <c r="B80" s="24" t="s">
        <v>185</v>
      </c>
      <c r="C80" s="28">
        <v>37.729999999999997</v>
      </c>
      <c r="D80" s="23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B01B-49A7-41FC-B1CE-EE1D465629B3}">
  <dimension ref="A1:N18"/>
  <sheetViews>
    <sheetView workbookViewId="0">
      <selection activeCell="B2" sqref="B2"/>
    </sheetView>
  </sheetViews>
  <sheetFormatPr defaultRowHeight="15" x14ac:dyDescent="0.25"/>
  <cols>
    <col min="11" max="11" width="16.140625" customWidth="1"/>
  </cols>
  <sheetData>
    <row r="1" spans="1:14" x14ac:dyDescent="0.25">
      <c r="A1" t="s">
        <v>191</v>
      </c>
      <c r="B1" t="s">
        <v>310</v>
      </c>
      <c r="L1" s="56" t="s">
        <v>295</v>
      </c>
    </row>
    <row r="2" spans="1:14" x14ac:dyDescent="0.25">
      <c r="A2">
        <v>2006</v>
      </c>
      <c r="B2">
        <v>10.7</v>
      </c>
      <c r="L2" s="56" t="s">
        <v>296</v>
      </c>
      <c r="M2" s="53" t="s">
        <v>297</v>
      </c>
    </row>
    <row r="3" spans="1:14" x14ac:dyDescent="0.25">
      <c r="A3">
        <v>2007</v>
      </c>
      <c r="B3">
        <f>($B$6-$B$2)/4+B2</f>
        <v>10.98</v>
      </c>
      <c r="L3" s="56" t="s">
        <v>298</v>
      </c>
      <c r="M3" s="56" t="s">
        <v>299</v>
      </c>
    </row>
    <row r="4" spans="1:14" x14ac:dyDescent="0.25">
      <c r="A4">
        <v>2008</v>
      </c>
      <c r="B4">
        <f>($B$6-$B$2)/4+B3</f>
        <v>11.260000000000002</v>
      </c>
    </row>
    <row r="5" spans="1:14" x14ac:dyDescent="0.25">
      <c r="A5">
        <v>2009</v>
      </c>
      <c r="B5">
        <f>($B$6-$B$2)/4+B4</f>
        <v>11.540000000000003</v>
      </c>
      <c r="L5" s="53" t="s">
        <v>300</v>
      </c>
      <c r="N5" s="56" t="s">
        <v>301</v>
      </c>
    </row>
    <row r="6" spans="1:14" x14ac:dyDescent="0.25">
      <c r="A6">
        <v>2010</v>
      </c>
      <c r="B6">
        <v>11.82</v>
      </c>
      <c r="L6" s="53" t="s">
        <v>302</v>
      </c>
      <c r="N6" s="56" t="s">
        <v>303</v>
      </c>
    </row>
    <row r="7" spans="1:14" x14ac:dyDescent="0.25">
      <c r="A7">
        <v>2011</v>
      </c>
      <c r="B7">
        <f>($B$10-$B$6)/4+B6</f>
        <v>12.0375</v>
      </c>
      <c r="L7" s="53" t="s">
        <v>304</v>
      </c>
      <c r="N7" s="56" t="s">
        <v>305</v>
      </c>
    </row>
    <row r="8" spans="1:14" x14ac:dyDescent="0.25">
      <c r="A8">
        <v>2012</v>
      </c>
      <c r="B8">
        <f>($B$10-$B$6)/4+B7</f>
        <v>12.254999999999999</v>
      </c>
      <c r="L8" s="53" t="s">
        <v>306</v>
      </c>
      <c r="N8" s="56" t="s">
        <v>307</v>
      </c>
    </row>
    <row r="9" spans="1:14" x14ac:dyDescent="0.25">
      <c r="A9">
        <v>2013</v>
      </c>
      <c r="B9">
        <f>($B$10-$B$6)/4+B8</f>
        <v>12.472499999999998</v>
      </c>
    </row>
    <row r="10" spans="1:14" x14ac:dyDescent="0.25">
      <c r="A10">
        <v>2014</v>
      </c>
      <c r="B10">
        <v>12.69</v>
      </c>
    </row>
    <row r="11" spans="1:14" x14ac:dyDescent="0.25">
      <c r="A11">
        <v>2015</v>
      </c>
      <c r="B11">
        <f>($B$14-$B$10)/4+B10</f>
        <v>12.8125</v>
      </c>
      <c r="L11" t="s">
        <v>308</v>
      </c>
    </row>
    <row r="12" spans="1:14" x14ac:dyDescent="0.25">
      <c r="A12">
        <v>2016</v>
      </c>
      <c r="B12">
        <f>($B$14-$B$10)/4+B11</f>
        <v>12.935</v>
      </c>
    </row>
    <row r="13" spans="1:14" x14ac:dyDescent="0.25">
      <c r="A13">
        <v>2017</v>
      </c>
      <c r="B13">
        <f>($B$14-$B$10)/4+B12</f>
        <v>13.057500000000001</v>
      </c>
    </row>
    <row r="14" spans="1:14" x14ac:dyDescent="0.25">
      <c r="A14">
        <v>2018</v>
      </c>
      <c r="B14">
        <v>13.18</v>
      </c>
    </row>
    <row r="17" spans="1:14" x14ac:dyDescent="0.25">
      <c r="A17" t="s">
        <v>191</v>
      </c>
      <c r="B17">
        <v>2006</v>
      </c>
      <c r="C17">
        <v>2007</v>
      </c>
      <c r="D17">
        <v>2008</v>
      </c>
      <c r="E17">
        <v>2009</v>
      </c>
      <c r="F17">
        <v>2010</v>
      </c>
      <c r="G17">
        <v>2011</v>
      </c>
      <c r="H17">
        <v>2012</v>
      </c>
      <c r="I17">
        <v>2013</v>
      </c>
      <c r="J17">
        <v>2014</v>
      </c>
      <c r="K17">
        <v>2015</v>
      </c>
      <c r="L17">
        <v>2016</v>
      </c>
      <c r="M17">
        <v>2017</v>
      </c>
      <c r="N17">
        <v>2018</v>
      </c>
    </row>
    <row r="18" spans="1:14" x14ac:dyDescent="0.25">
      <c r="A18" t="s">
        <v>294</v>
      </c>
      <c r="B18">
        <v>10.7</v>
      </c>
      <c r="C18">
        <f>($F$18-$B$18)/4+B18</f>
        <v>10.98</v>
      </c>
      <c r="D18">
        <f>($F$18-$B$18)/4+C18</f>
        <v>11.260000000000002</v>
      </c>
      <c r="E18">
        <f>($F$18-$B$18)/4+D18</f>
        <v>11.540000000000003</v>
      </c>
      <c r="F18">
        <v>11.82</v>
      </c>
      <c r="G18">
        <f>($J$18-$F$18)/4+F18</f>
        <v>12.0375</v>
      </c>
      <c r="H18">
        <f>($J$18-$F$18)/4+G18</f>
        <v>12.254999999999999</v>
      </c>
      <c r="I18">
        <f>($J$18-$F$18)/4+H18</f>
        <v>12.472499999999998</v>
      </c>
      <c r="J18">
        <v>12.69</v>
      </c>
      <c r="K18">
        <f>($N$18-$J$18)/4+J18</f>
        <v>12.8125</v>
      </c>
      <c r="L18">
        <f>($N$18-$J$18)/4+K18</f>
        <v>12.935</v>
      </c>
      <c r="M18">
        <f>($N$18-$J$18)/4+L18</f>
        <v>13.057500000000001</v>
      </c>
      <c r="N18">
        <v>13.18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8039-55FC-4336-BBAA-8F5418B34F62}">
  <sheetPr>
    <tabColor rgb="FF92D050"/>
  </sheetPr>
  <dimension ref="A1:AK39"/>
  <sheetViews>
    <sheetView zoomScale="93" zoomScaleNormal="93" workbookViewId="0">
      <selection activeCell="F29" sqref="F29"/>
    </sheetView>
  </sheetViews>
  <sheetFormatPr defaultRowHeight="15" x14ac:dyDescent="0.25"/>
  <cols>
    <col min="1" max="1" width="41.28515625" customWidth="1"/>
    <col min="4" max="4" width="9.140625" customWidth="1"/>
  </cols>
  <sheetData>
    <row r="1" spans="1:14" x14ac:dyDescent="0.25">
      <c r="A1" t="s">
        <v>213</v>
      </c>
    </row>
    <row r="2" spans="1:14" x14ac:dyDescent="0.25">
      <c r="A2" t="s">
        <v>214</v>
      </c>
    </row>
    <row r="3" spans="1:14" x14ac:dyDescent="0.25">
      <c r="A3" t="s">
        <v>215</v>
      </c>
    </row>
    <row r="4" spans="1:14" x14ac:dyDescent="0.25">
      <c r="A4" t="s">
        <v>216</v>
      </c>
    </row>
    <row r="6" spans="1:14" x14ac:dyDescent="0.25">
      <c r="A6" t="s">
        <v>217</v>
      </c>
    </row>
    <row r="7" spans="1:14" x14ac:dyDescent="0.25">
      <c r="A7" t="s">
        <v>218</v>
      </c>
    </row>
    <row r="9" spans="1:14" x14ac:dyDescent="0.25">
      <c r="A9" s="2" t="s">
        <v>219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25">
      <c r="B10">
        <v>2006</v>
      </c>
      <c r="C10">
        <v>2007</v>
      </c>
      <c r="D10">
        <v>2008</v>
      </c>
      <c r="E10">
        <v>2009</v>
      </c>
      <c r="F10">
        <v>2010</v>
      </c>
      <c r="G10">
        <v>2011</v>
      </c>
      <c r="H10">
        <v>2012</v>
      </c>
      <c r="I10">
        <v>2013</v>
      </c>
      <c r="J10">
        <v>2014</v>
      </c>
      <c r="K10">
        <v>2015</v>
      </c>
      <c r="L10">
        <v>2016</v>
      </c>
      <c r="M10">
        <v>2017</v>
      </c>
      <c r="N10">
        <v>2018</v>
      </c>
    </row>
    <row r="11" spans="1:14" x14ac:dyDescent="0.25">
      <c r="A11" t="s">
        <v>318</v>
      </c>
      <c r="B11">
        <f>'Comp per Hr Worked EU'!B18</f>
        <v>10.7</v>
      </c>
      <c r="C11">
        <f>'Comp per Hr Worked EU'!C18</f>
        <v>10.98</v>
      </c>
      <c r="D11">
        <f>'Comp per Hr Worked EU'!D18</f>
        <v>11.260000000000002</v>
      </c>
      <c r="E11">
        <f>'Comp per Hr Worked EU'!E18</f>
        <v>11.540000000000003</v>
      </c>
      <c r="F11">
        <f>'Comp per Hr Worked EU'!F18</f>
        <v>11.82</v>
      </c>
      <c r="G11">
        <f>'Comp per Hr Worked EU'!G18</f>
        <v>12.0375</v>
      </c>
      <c r="H11">
        <f>'Comp per Hr Worked EU'!H18</f>
        <v>12.254999999999999</v>
      </c>
      <c r="I11">
        <f>'Comp per Hr Worked EU'!I18</f>
        <v>12.472499999999998</v>
      </c>
      <c r="J11">
        <f>'Comp per Hr Worked EU'!J18</f>
        <v>12.69</v>
      </c>
      <c r="K11">
        <f>'Comp per Hr Worked EU'!K18</f>
        <v>12.8125</v>
      </c>
      <c r="L11">
        <f>'Comp per Hr Worked EU'!L18</f>
        <v>12.935</v>
      </c>
      <c r="M11">
        <f>'Comp per Hr Worked EU'!M18</f>
        <v>13.057500000000001</v>
      </c>
      <c r="N11">
        <f>'Comp per Hr Worked EU'!N18</f>
        <v>13.18</v>
      </c>
    </row>
    <row r="12" spans="1:14" x14ac:dyDescent="0.25">
      <c r="A12" s="21" t="s">
        <v>316</v>
      </c>
      <c r="B12">
        <f>B38</f>
        <v>1.1363636363636365</v>
      </c>
      <c r="C12">
        <f t="shared" ref="C12:N12" si="0">C38</f>
        <v>1.1111111111111112</v>
      </c>
      <c r="D12">
        <f t="shared" si="0"/>
        <v>1.075268817204301</v>
      </c>
      <c r="E12">
        <f t="shared" si="0"/>
        <v>1.075268817204301</v>
      </c>
      <c r="F12">
        <f t="shared" si="0"/>
        <v>1.0526315789473684</v>
      </c>
      <c r="G12">
        <f t="shared" si="0"/>
        <v>1.0309278350515465</v>
      </c>
      <c r="H12">
        <f t="shared" si="0"/>
        <v>1</v>
      </c>
      <c r="I12">
        <f t="shared" si="0"/>
        <v>0.99009900990099009</v>
      </c>
      <c r="J12">
        <f t="shared" si="0"/>
        <v>0.99009900990099009</v>
      </c>
      <c r="K12">
        <f t="shared" si="0"/>
        <v>0.98039215686274506</v>
      </c>
      <c r="L12">
        <f t="shared" si="0"/>
        <v>0.98039215686274506</v>
      </c>
      <c r="M12">
        <f t="shared" si="0"/>
        <v>0.96153846153846145</v>
      </c>
      <c r="N12">
        <f t="shared" si="0"/>
        <v>0.95238095238095233</v>
      </c>
    </row>
    <row r="13" spans="1:14" x14ac:dyDescent="0.25">
      <c r="A13" t="s">
        <v>317</v>
      </c>
      <c r="B13">
        <f>B11*B12</f>
        <v>12.15909090909091</v>
      </c>
      <c r="C13">
        <f t="shared" ref="C13:N13" si="1">C11*C12</f>
        <v>12.200000000000001</v>
      </c>
      <c r="D13">
        <f t="shared" si="1"/>
        <v>12.107526881720432</v>
      </c>
      <c r="E13">
        <f t="shared" si="1"/>
        <v>12.408602150537636</v>
      </c>
      <c r="F13">
        <f t="shared" si="1"/>
        <v>12.442105263157895</v>
      </c>
      <c r="G13">
        <f t="shared" si="1"/>
        <v>12.409793814432991</v>
      </c>
      <c r="H13">
        <f t="shared" si="1"/>
        <v>12.254999999999999</v>
      </c>
      <c r="I13">
        <f t="shared" si="1"/>
        <v>12.349009900990097</v>
      </c>
      <c r="J13">
        <f t="shared" si="1"/>
        <v>12.564356435643564</v>
      </c>
      <c r="K13">
        <f t="shared" si="1"/>
        <v>12.561274509803921</v>
      </c>
      <c r="L13">
        <f t="shared" si="1"/>
        <v>12.681372549019608</v>
      </c>
      <c r="M13">
        <f t="shared" si="1"/>
        <v>12.555288461538462</v>
      </c>
      <c r="N13">
        <f t="shared" si="1"/>
        <v>12.552380952380952</v>
      </c>
    </row>
    <row r="14" spans="1:14" x14ac:dyDescent="0.25">
      <c r="A14" t="s">
        <v>232</v>
      </c>
      <c r="B14" s="30"/>
      <c r="C14" s="30">
        <f t="shared" ref="C14:N14" si="2">(C13-B13)/B13</f>
        <v>3.364485981308419E-3</v>
      </c>
      <c r="D14" s="30">
        <f t="shared" si="2"/>
        <v>-7.5797637934073171E-3</v>
      </c>
      <c r="E14" s="30">
        <f t="shared" si="2"/>
        <v>2.4866785079928927E-2</v>
      </c>
      <c r="F14" s="30">
        <f t="shared" si="2"/>
        <v>2.6999908784091195E-3</v>
      </c>
      <c r="G14" s="30">
        <f t="shared" si="2"/>
        <v>-2.5969438484483168E-3</v>
      </c>
      <c r="H14" s="30">
        <f t="shared" si="2"/>
        <v>-1.2473520249221361E-2</v>
      </c>
      <c r="I14" s="30">
        <f t="shared" si="2"/>
        <v>7.6711465516196104E-3</v>
      </c>
      <c r="J14" s="30">
        <f t="shared" si="2"/>
        <v>1.7438364401683813E-2</v>
      </c>
      <c r="K14" s="30">
        <f t="shared" si="2"/>
        <v>-2.452911818786047E-4</v>
      </c>
      <c r="L14" s="30">
        <f t="shared" si="2"/>
        <v>9.5609756097561702E-3</v>
      </c>
      <c r="M14" s="30">
        <f t="shared" si="2"/>
        <v>-9.9424637982813563E-3</v>
      </c>
      <c r="N14" s="30">
        <f t="shared" si="2"/>
        <v>-2.3157645213937273E-4</v>
      </c>
    </row>
    <row r="15" spans="1:14" x14ac:dyDescent="0.25">
      <c r="A15" s="1" t="s">
        <v>233</v>
      </c>
      <c r="B15" s="32">
        <f>AVERAGE(C14:N14)</f>
        <v>2.7110157649441447E-3</v>
      </c>
    </row>
    <row r="17" spans="1:37" x14ac:dyDescent="0.25">
      <c r="B17" t="s">
        <v>309</v>
      </c>
    </row>
    <row r="21" spans="1:37" x14ac:dyDescent="0.25">
      <c r="A21" s="2" t="s">
        <v>223</v>
      </c>
      <c r="B21" s="19"/>
    </row>
    <row r="22" spans="1:37" x14ac:dyDescent="0.25">
      <c r="A22" s="20">
        <f>SUM('OECD VAL EU'!C9:AL9)*10^6</f>
        <v>6376468800000.001</v>
      </c>
      <c r="B22" t="s">
        <v>224</v>
      </c>
    </row>
    <row r="23" spans="1:37" x14ac:dyDescent="0.25">
      <c r="A23" s="20">
        <f>A22*$K$12</f>
        <v>6251440000000.001</v>
      </c>
      <c r="B23" t="s">
        <v>225</v>
      </c>
    </row>
    <row r="25" spans="1:37" x14ac:dyDescent="0.25">
      <c r="A25" s="1" t="s">
        <v>229</v>
      </c>
    </row>
    <row r="26" spans="1:37" x14ac:dyDescent="0.2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5">
      <c r="A27" t="s">
        <v>230</v>
      </c>
      <c r="B27" s="29">
        <f>VLOOKUP(B$26,'Census Pop Projection EU'!$D:$E,2,FALSE)/'Census Pop Projection EU'!$E$3-1</f>
        <v>0</v>
      </c>
      <c r="C27" s="29">
        <f>VLOOKUP(C$26,'Census Pop Projection EU'!$D:$E,2,FALSE)/'Census Pop Projection EU'!$E$3-1</f>
        <v>2.5605205737138093E-3</v>
      </c>
      <c r="D27" s="29">
        <f>VLOOKUP(D$26,'Census Pop Projection EU'!$D:$E,2,FALSE)/'Census Pop Projection EU'!$E$3-1</f>
        <v>4.2095057585691542E-3</v>
      </c>
      <c r="E27" s="29">
        <f>VLOOKUP(E$26,'Census Pop Projection EU'!$D:$E,2,FALSE)/'Census Pop Projection EU'!$E$3-1</f>
        <v>5.7289500392019299E-3</v>
      </c>
      <c r="F27" s="29">
        <f>VLOOKUP(F$26,'Census Pop Projection EU'!$D:$E,2,FALSE)/'Census Pop Projection EU'!$E$3-1</f>
        <v>6.5194576690581485E-3</v>
      </c>
      <c r="G27" s="29">
        <f>VLOOKUP(G$26,'Census Pop Projection EU'!$D:$E,2,FALSE)/'Census Pop Projection EU'!$E$3-1</f>
        <v>8.6065013129716927E-3</v>
      </c>
      <c r="H27" s="29">
        <f>VLOOKUP(H$26,'Census Pop Projection EU'!$D:$E,2,FALSE)/'Census Pop Projection EU'!$E$3-1</f>
        <v>7.5140531358923734E-3</v>
      </c>
      <c r="I27" s="29">
        <f>VLOOKUP(I$26,'Census Pop Projection EU'!$D:$E,2,FALSE)/'Census Pop Projection EU'!$E$3-1</f>
        <v>6.9161788013119008E-3</v>
      </c>
      <c r="J27" s="29">
        <f>VLOOKUP(J$26,'Census Pop Projection EU'!$D:$E,2,FALSE)/'Census Pop Projection EU'!$E$3-1</f>
        <v>1.7398146066422537E-2</v>
      </c>
      <c r="K27" s="29">
        <f>VLOOKUP(K$26,'Census Pop Projection EU'!$D:$E,2,FALSE)/'Census Pop Projection EU'!$E$3-1</f>
        <v>1.9406689360393248E-2</v>
      </c>
      <c r="L27" s="29">
        <f>VLOOKUP(L$26,'Census Pop Projection EU'!$D:$E,2,FALSE)/'Census Pop Projection EU'!$E$3-1</f>
        <v>2.1415232654363958E-2</v>
      </c>
      <c r="M27" s="29">
        <f>VLOOKUP(M$26,'Census Pop Projection EU'!$D:$E,2,FALSE)/'Census Pop Projection EU'!$E$3-1</f>
        <v>2.1204291025491484E-2</v>
      </c>
      <c r="N27" s="29">
        <f>VLOOKUP(N$26,'Census Pop Projection EU'!$D:$E,2,FALSE)/'Census Pop Projection EU'!$E$3-1</f>
        <v>2.0993349396618788E-2</v>
      </c>
      <c r="O27" s="29">
        <f>VLOOKUP(O$26,'Census Pop Projection EU'!$D:$E,2,FALSE)/'Census Pop Projection EU'!$E$3-1</f>
        <v>2.0782407767746092E-2</v>
      </c>
      <c r="P27" s="29">
        <f>VLOOKUP(P$26,'Census Pop Projection EU'!$D:$E,2,FALSE)/'Census Pop Projection EU'!$E$3-1</f>
        <v>2.0571466138873395E-2</v>
      </c>
      <c r="Q27" s="29">
        <f>VLOOKUP(Q$26,'Census Pop Projection EU'!$D:$E,2,FALSE)/'Census Pop Projection EU'!$E$3-1</f>
        <v>2.0360524510000921E-2</v>
      </c>
      <c r="R27" s="29">
        <f>VLOOKUP(R$26,'Census Pop Projection EU'!$D:$E,2,FALSE)/'Census Pop Projection EU'!$E$3-1</f>
        <v>2.0041025290843839E-2</v>
      </c>
      <c r="S27" s="29">
        <f>VLOOKUP(S$26,'Census Pop Projection EU'!$D:$E,2,FALSE)/'Census Pop Projection EU'!$E$3-1</f>
        <v>1.9721526071686535E-2</v>
      </c>
      <c r="T27" s="29">
        <f>VLOOKUP(T$26,'Census Pop Projection EU'!$D:$E,2,FALSE)/'Census Pop Projection EU'!$E$3-1</f>
        <v>1.9402026852529231E-2</v>
      </c>
      <c r="U27" s="29">
        <f>VLOOKUP(U$26,'Census Pop Projection EU'!$D:$E,2,FALSE)/'Census Pop Projection EU'!$E$3-1</f>
        <v>1.9082527633371926E-2</v>
      </c>
      <c r="V27" s="29">
        <f>VLOOKUP(V$26,'Census Pop Projection EU'!$D:$E,2,FALSE)/'Census Pop Projection EU'!$E$3-1</f>
        <v>1.8763028414214622E-2</v>
      </c>
      <c r="W27" s="29">
        <f>VLOOKUP(W$26,'Census Pop Projection EU'!$D:$E,2,FALSE)/'Census Pop Projection EU'!$E$3-1</f>
        <v>1.8583092935966494E-2</v>
      </c>
      <c r="X27" s="29">
        <f>VLOOKUP(X$26,'Census Pop Projection EU'!$D:$E,2,FALSE)/'Census Pop Projection EU'!$E$3-1</f>
        <v>1.8403157457718589E-2</v>
      </c>
      <c r="Y27" s="29">
        <f>VLOOKUP(Y$26,'Census Pop Projection EU'!$D:$E,2,FALSE)/'Census Pop Projection EU'!$E$3-1</f>
        <v>1.8223221979470683E-2</v>
      </c>
      <c r="Z27" s="29">
        <f>VLOOKUP(Z$26,'Census Pop Projection EU'!$D:$E,2,FALSE)/'Census Pop Projection EU'!$E$3-1</f>
        <v>1.8043286501222777E-2</v>
      </c>
      <c r="AA27" s="29">
        <f>VLOOKUP(AA$26,'Census Pop Projection EU'!$D:$E,2,FALSE)/'Census Pop Projection EU'!$E$3-1</f>
        <v>1.7863351022974427E-2</v>
      </c>
      <c r="AB27" s="29">
        <f>VLOOKUP(AB$26,'Census Pop Projection EU'!$D:$E,2,FALSE)/'Census Pop Projection EU'!$E$3-1</f>
        <v>1.7290889903209594E-2</v>
      </c>
      <c r="AC27" s="29">
        <f>VLOOKUP(AC$26,'Census Pop Projection EU'!$D:$E,2,FALSE)/'Census Pop Projection EU'!$E$3-1</f>
        <v>1.6718428783444761E-2</v>
      </c>
      <c r="AD27" s="29">
        <f>VLOOKUP(AD$26,'Census Pop Projection EU'!$D:$E,2,FALSE)/'Census Pop Projection EU'!$E$3-1</f>
        <v>1.6145967663679928E-2</v>
      </c>
      <c r="AE27" s="29">
        <f>VLOOKUP(AE$26,'Census Pop Projection EU'!$D:$E,2,FALSE)/'Census Pop Projection EU'!$E$3-1</f>
        <v>1.5573506543915316E-2</v>
      </c>
      <c r="AF27" s="29">
        <f>VLOOKUP(AF$26,'Census Pop Projection EU'!$D:$E,2,FALSE)/'Census Pop Projection EU'!$E$3-1</f>
        <v>1.5001045424150483E-2</v>
      </c>
      <c r="AG27" s="29">
        <f>VLOOKUP(AG$26,'Census Pop Projection EU'!$D:$E,2,FALSE)/'Census Pop Projection EU'!$E$3-1</f>
        <v>1.3898925124018469E-2</v>
      </c>
      <c r="AH27" s="29">
        <f>VLOOKUP(AH$26,'Census Pop Projection EU'!$D:$E,2,FALSE)/'Census Pop Projection EU'!$E$3-1</f>
        <v>1.2796804823886676E-2</v>
      </c>
      <c r="AI27" s="29">
        <f>VLOOKUP(AI$26,'Census Pop Projection EU'!$D:$E,2,FALSE)/'Census Pop Projection EU'!$E$3-1</f>
        <v>1.1694684523754884E-2</v>
      </c>
      <c r="AJ27" s="29">
        <f>VLOOKUP(AJ$26,'Census Pop Projection EU'!$D:$E,2,FALSE)/'Census Pop Projection EU'!$E$3-1</f>
        <v>1.0592564223622869E-2</v>
      </c>
      <c r="AK27" s="29">
        <f>VLOOKUP(AK$26,'Census Pop Projection EU'!$D:$E,2,FALSE)/'Census Pop Projection EU'!$E$3-1</f>
        <v>9.4904439234908544E-3</v>
      </c>
    </row>
    <row r="28" spans="1:37" x14ac:dyDescent="0.25">
      <c r="A28" t="s">
        <v>231</v>
      </c>
      <c r="B28">
        <v>0</v>
      </c>
      <c r="C28" s="30">
        <f>B28*(1+$B$15)+$B$15</f>
        <v>2.7110157649441447E-3</v>
      </c>
      <c r="D28" s="30">
        <f>C28*(1+$B$15)+$B$15</f>
        <v>5.4293811363660648E-3</v>
      </c>
      <c r="E28" s="30">
        <f t="shared" ref="E28:AK28" si="3">D28*(1+$B$15)+$B$15</f>
        <v>8.1551160391647882E-3</v>
      </c>
      <c r="F28" s="30">
        <f t="shared" si="3"/>
        <v>1.0888240452256058E-2</v>
      </c>
      <c r="G28" s="30">
        <f t="shared" si="3"/>
        <v>1.3628774408718772E-2</v>
      </c>
      <c r="H28" s="30">
        <f t="shared" si="3"/>
        <v>1.6376737995941821E-2</v>
      </c>
      <c r="I28" s="30">
        <f t="shared" si="3"/>
        <v>1.9132151355771322E-2</v>
      </c>
      <c r="J28" s="30">
        <f t="shared" si="3"/>
        <v>2.1895034684658258E-2</v>
      </c>
      <c r="K28" s="30">
        <f t="shared" si="3"/>
        <v>2.4665408233806509E-2</v>
      </c>
      <c r="L28" s="30">
        <f t="shared" si="3"/>
        <v>2.7443292309321285E-2</v>
      </c>
      <c r="M28" s="30">
        <f t="shared" si="3"/>
        <v>3.022870727235797E-2</v>
      </c>
      <c r="N28" s="30">
        <f t="shared" si="3"/>
        <v>3.3021673539271358E-2</v>
      </c>
      <c r="O28" s="30">
        <f t="shared" si="3"/>
        <v>3.5822211581765309E-2</v>
      </c>
      <c r="P28" s="30">
        <f t="shared" si="3"/>
        <v>3.8630341927042788E-2</v>
      </c>
      <c r="Q28" s="30">
        <f t="shared" si="3"/>
        <v>4.1446085157956329E-2</v>
      </c>
      <c r="R28" s="30">
        <f t="shared" si="3"/>
        <v>4.4269461913158913E-2</v>
      </c>
      <c r="S28" s="30">
        <f t="shared" si="3"/>
        <v>4.7100492887255228E-2</v>
      </c>
      <c r="T28" s="30">
        <f t="shared" si="3"/>
        <v>4.9939198830953366E-2</v>
      </c>
      <c r="U28" s="30">
        <f t="shared" si="3"/>
        <v>5.2785600551216907E-2</v>
      </c>
      <c r="V28" s="30">
        <f t="shared" si="3"/>
        <v>5.5639718911417446E-2</v>
      </c>
      <c r="W28" s="30">
        <f t="shared" si="3"/>
        <v>5.8501574831487504E-2</v>
      </c>
      <c r="X28" s="30">
        <f t="shared" si="3"/>
        <v>6.1371189288073877E-2</v>
      </c>
      <c r="Y28" s="30">
        <f t="shared" si="3"/>
        <v>6.4248583314691354E-2</v>
      </c>
      <c r="Z28" s="30">
        <f t="shared" si="3"/>
        <v>6.7133778001876962E-2</v>
      </c>
      <c r="AA28" s="30">
        <f t="shared" si="3"/>
        <v>7.0026794497344461E-2</v>
      </c>
      <c r="AB28" s="30">
        <f t="shared" si="3"/>
        <v>7.2927654006139417E-2</v>
      </c>
      <c r="AC28" s="30">
        <f t="shared" si="3"/>
        <v>7.5836377790794593E-2</v>
      </c>
      <c r="AD28" s="30">
        <f t="shared" si="3"/>
        <v>7.875298717148585E-2</v>
      </c>
      <c r="AE28" s="30">
        <f t="shared" si="3"/>
        <v>8.1677503526188341E-2</v>
      </c>
      <c r="AF28" s="30">
        <f t="shared" si="3"/>
        <v>8.4609948290833265E-2</v>
      </c>
      <c r="AG28" s="30">
        <f t="shared" si="3"/>
        <v>8.7550342959464969E-2</v>
      </c>
      <c r="AH28" s="30">
        <f t="shared" si="3"/>
        <v>9.0498709084398499E-2</v>
      </c>
      <c r="AI28" s="30">
        <f t="shared" si="3"/>
        <v>9.3455068276377548E-2</v>
      </c>
      <c r="AJ28" s="30">
        <f t="shared" si="3"/>
        <v>9.6419442204732891E-2</v>
      </c>
      <c r="AK28" s="30">
        <f t="shared" si="3"/>
        <v>9.9391852597541186E-2</v>
      </c>
    </row>
    <row r="29" spans="1:37" x14ac:dyDescent="0.25">
      <c r="A29" t="s">
        <v>227</v>
      </c>
      <c r="B29" s="33">
        <f>A23</f>
        <v>6251440000000.001</v>
      </c>
      <c r="C29" s="33">
        <f>$B29*(1+C27)*(1+C28)</f>
        <v>6284438088197.623</v>
      </c>
      <c r="D29" s="33">
        <f t="shared" ref="D29:AK29" si="4">$B29*(1+D27)*(1+D28)</f>
        <v>6311839799821.4355</v>
      </c>
      <c r="E29" s="33">
        <f t="shared" si="4"/>
        <v>6338527474899.3115</v>
      </c>
      <c r="F29" s="33">
        <f t="shared" si="4"/>
        <v>6360706941454.5127</v>
      </c>
      <c r="G29" s="33">
        <f t="shared" si="4"/>
        <v>6391175761369.2061</v>
      </c>
      <c r="H29" s="33">
        <f t="shared" si="4"/>
        <v>6401561122510.2109</v>
      </c>
      <c r="I29" s="33">
        <f t="shared" si="4"/>
        <v>6415106772242.6729</v>
      </c>
      <c r="J29" s="33">
        <f t="shared" si="4"/>
        <v>6499460341740.4063</v>
      </c>
      <c r="K29" s="33">
        <f t="shared" si="4"/>
        <v>6529946475046.8535</v>
      </c>
      <c r="L29" s="33">
        <f t="shared" si="4"/>
        <v>6560550136653.4824</v>
      </c>
      <c r="M29" s="33">
        <f t="shared" si="4"/>
        <v>6576977340302.417</v>
      </c>
      <c r="N29" s="33">
        <f t="shared" si="4"/>
        <v>6593445395305.7002</v>
      </c>
      <c r="O29" s="33">
        <f t="shared" si="4"/>
        <v>6609954402427.1807</v>
      </c>
      <c r="P29" s="33">
        <f t="shared" si="4"/>
        <v>6626504462676.8145</v>
      </c>
      <c r="Q29" s="33">
        <f t="shared" si="4"/>
        <v>6643095677311.251</v>
      </c>
      <c r="R29" s="33">
        <f t="shared" si="4"/>
        <v>6659019463488.7119</v>
      </c>
      <c r="S29" s="33">
        <f t="shared" si="4"/>
        <v>6674980764797.877</v>
      </c>
      <c r="T29" s="33">
        <f t="shared" si="4"/>
        <v>6690979667613.416</v>
      </c>
      <c r="U29" s="33">
        <f t="shared" si="4"/>
        <v>6707016258502.5938</v>
      </c>
      <c r="V29" s="33">
        <f t="shared" si="4"/>
        <v>6723090624225.7002</v>
      </c>
      <c r="W29" s="33">
        <f t="shared" si="4"/>
        <v>6740126367212.5264</v>
      </c>
      <c r="X29" s="33">
        <f t="shared" si="4"/>
        <v>6757205066464.5625</v>
      </c>
      <c r="Y29" s="33">
        <f t="shared" si="4"/>
        <v>6774326829686.0215</v>
      </c>
      <c r="Z29" s="33">
        <f t="shared" si="4"/>
        <v>6791491764849.3887</v>
      </c>
      <c r="AA29" s="33">
        <f t="shared" si="4"/>
        <v>6808699980196.0664</v>
      </c>
      <c r="AB29" s="33">
        <f t="shared" si="4"/>
        <v>6823318780180.6709</v>
      </c>
      <c r="AC29" s="33">
        <f t="shared" si="4"/>
        <v>6837966802494.2422</v>
      </c>
      <c r="AD29" s="33">
        <f t="shared" si="4"/>
        <v>6852644098138.7412</v>
      </c>
      <c r="AE29" s="33">
        <f t="shared" si="4"/>
        <v>6867350718177.8926</v>
      </c>
      <c r="AF29" s="33">
        <f t="shared" si="4"/>
        <v>6882086713737.1416</v>
      </c>
      <c r="AG29" s="33">
        <f t="shared" si="4"/>
        <v>6893251112623.5645</v>
      </c>
      <c r="AH29" s="33">
        <f t="shared" si="4"/>
        <v>6904425464603.6699</v>
      </c>
      <c r="AI29" s="33">
        <f t="shared" si="4"/>
        <v>6915609741589.5088</v>
      </c>
      <c r="AJ29" s="33">
        <f t="shared" si="4"/>
        <v>6926803915267.6816</v>
      </c>
      <c r="AK29" s="33">
        <f t="shared" si="4"/>
        <v>6938007957098.334</v>
      </c>
    </row>
    <row r="34" spans="1:20" ht="20.25" x14ac:dyDescent="0.35">
      <c r="A34" s="59" t="s">
        <v>315</v>
      </c>
    </row>
    <row r="35" spans="1:20" x14ac:dyDescent="0.25">
      <c r="A35" t="s">
        <v>311</v>
      </c>
      <c r="B35">
        <v>2006</v>
      </c>
      <c r="C35">
        <v>2007</v>
      </c>
      <c r="D35">
        <v>2008</v>
      </c>
      <c r="E35">
        <v>2009</v>
      </c>
      <c r="F35">
        <v>2010</v>
      </c>
      <c r="G35">
        <v>2011</v>
      </c>
      <c r="H35">
        <v>2012</v>
      </c>
      <c r="I35">
        <v>2013</v>
      </c>
      <c r="J35">
        <v>2014</v>
      </c>
      <c r="K35">
        <v>2015</v>
      </c>
      <c r="L35">
        <v>2016</v>
      </c>
      <c r="M35">
        <v>2017</v>
      </c>
      <c r="N35">
        <v>2018</v>
      </c>
      <c r="O35">
        <v>2019</v>
      </c>
      <c r="P35">
        <v>2020</v>
      </c>
      <c r="Q35">
        <v>2021</v>
      </c>
      <c r="R35">
        <v>2022</v>
      </c>
      <c r="S35">
        <v>2023</v>
      </c>
      <c r="T35">
        <v>2024</v>
      </c>
    </row>
    <row r="36" spans="1:20" x14ac:dyDescent="0.25">
      <c r="A36" t="s">
        <v>312</v>
      </c>
      <c r="B36">
        <v>0.88</v>
      </c>
      <c r="C36">
        <v>0.9</v>
      </c>
      <c r="D36">
        <v>0.93</v>
      </c>
      <c r="E36">
        <v>0.93</v>
      </c>
      <c r="F36">
        <v>0.95</v>
      </c>
      <c r="G36">
        <v>0.97</v>
      </c>
      <c r="H36">
        <v>1</v>
      </c>
      <c r="I36">
        <v>1.01</v>
      </c>
      <c r="J36">
        <v>1.01</v>
      </c>
      <c r="K36">
        <v>1.02</v>
      </c>
      <c r="L36">
        <v>1.02</v>
      </c>
      <c r="M36">
        <v>1.04</v>
      </c>
      <c r="N36">
        <v>1.05</v>
      </c>
      <c r="O36">
        <v>1.07</v>
      </c>
      <c r="P36">
        <v>1.08</v>
      </c>
      <c r="Q36">
        <v>1.1100000000000001</v>
      </c>
      <c r="R36">
        <v>1.21</v>
      </c>
      <c r="S36">
        <v>1.29</v>
      </c>
      <c r="T36">
        <v>1.3</v>
      </c>
    </row>
    <row r="37" spans="1:20" x14ac:dyDescent="0.25">
      <c r="A37" t="s">
        <v>313</v>
      </c>
      <c r="B37">
        <v>0.02</v>
      </c>
      <c r="C37">
        <v>0.02</v>
      </c>
      <c r="D37">
        <v>0.03</v>
      </c>
      <c r="E37">
        <v>0</v>
      </c>
      <c r="F37">
        <v>0.02</v>
      </c>
      <c r="G37">
        <v>0.03</v>
      </c>
      <c r="H37">
        <v>0.02</v>
      </c>
      <c r="I37">
        <v>0.01</v>
      </c>
      <c r="J37">
        <v>0</v>
      </c>
      <c r="K37">
        <v>0</v>
      </c>
      <c r="L37">
        <v>0</v>
      </c>
      <c r="M37">
        <v>0.02</v>
      </c>
      <c r="N37">
        <v>0.02</v>
      </c>
      <c r="O37">
        <v>0.01</v>
      </c>
      <c r="P37">
        <v>0.01</v>
      </c>
      <c r="Q37">
        <v>0.03</v>
      </c>
      <c r="R37">
        <v>0.09</v>
      </c>
      <c r="S37">
        <v>0.06</v>
      </c>
      <c r="T37">
        <v>0.01</v>
      </c>
    </row>
    <row r="38" spans="1:20" x14ac:dyDescent="0.25">
      <c r="A38" s="21" t="s">
        <v>316</v>
      </c>
      <c r="B38">
        <f t="shared" ref="B38:T38" si="5">$H$36/B36</f>
        <v>1.1363636363636365</v>
      </c>
      <c r="C38">
        <f t="shared" si="5"/>
        <v>1.1111111111111112</v>
      </c>
      <c r="D38">
        <f t="shared" si="5"/>
        <v>1.075268817204301</v>
      </c>
      <c r="E38">
        <f t="shared" si="5"/>
        <v>1.075268817204301</v>
      </c>
      <c r="F38">
        <f t="shared" si="5"/>
        <v>1.0526315789473684</v>
      </c>
      <c r="G38">
        <f t="shared" si="5"/>
        <v>1.0309278350515465</v>
      </c>
      <c r="H38">
        <f t="shared" si="5"/>
        <v>1</v>
      </c>
      <c r="I38">
        <f t="shared" si="5"/>
        <v>0.99009900990099009</v>
      </c>
      <c r="J38">
        <f t="shared" si="5"/>
        <v>0.99009900990099009</v>
      </c>
      <c r="K38">
        <f t="shared" si="5"/>
        <v>0.98039215686274506</v>
      </c>
      <c r="L38">
        <f t="shared" si="5"/>
        <v>0.98039215686274506</v>
      </c>
      <c r="M38">
        <f t="shared" si="5"/>
        <v>0.96153846153846145</v>
      </c>
      <c r="N38">
        <f t="shared" si="5"/>
        <v>0.95238095238095233</v>
      </c>
      <c r="O38">
        <f t="shared" si="5"/>
        <v>0.93457943925233644</v>
      </c>
      <c r="P38">
        <f t="shared" si="5"/>
        <v>0.92592592592592582</v>
      </c>
      <c r="Q38">
        <f t="shared" si="5"/>
        <v>0.9009009009009008</v>
      </c>
      <c r="R38">
        <f t="shared" si="5"/>
        <v>0.82644628099173556</v>
      </c>
      <c r="S38">
        <f t="shared" si="5"/>
        <v>0.77519379844961234</v>
      </c>
      <c r="T38">
        <f t="shared" si="5"/>
        <v>0.76923076923076916</v>
      </c>
    </row>
    <row r="39" spans="1:20" x14ac:dyDescent="0.25">
      <c r="A39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topLeftCell="A10" workbookViewId="0">
      <selection activeCell="B29" sqref="B29"/>
    </sheetView>
  </sheetViews>
  <sheetFormatPr defaultRowHeight="15" x14ac:dyDescent="0.25"/>
  <cols>
    <col min="1" max="1" width="41.28515625" customWidth="1"/>
    <col min="4" max="4" width="9.140625" customWidth="1"/>
  </cols>
  <sheetData>
    <row r="1" spans="1:17" x14ac:dyDescent="0.25">
      <c r="A1" t="s">
        <v>213</v>
      </c>
    </row>
    <row r="2" spans="1:17" x14ac:dyDescent="0.25">
      <c r="A2" t="s">
        <v>214</v>
      </c>
    </row>
    <row r="3" spans="1:17" x14ac:dyDescent="0.25">
      <c r="A3" t="s">
        <v>215</v>
      </c>
    </row>
    <row r="4" spans="1:17" x14ac:dyDescent="0.25">
      <c r="A4" t="s">
        <v>216</v>
      </c>
    </row>
    <row r="6" spans="1:17" x14ac:dyDescent="0.25">
      <c r="A6" t="s">
        <v>217</v>
      </c>
    </row>
    <row r="7" spans="1:17" x14ac:dyDescent="0.25">
      <c r="A7" t="s">
        <v>218</v>
      </c>
    </row>
    <row r="9" spans="1:17" x14ac:dyDescent="0.25">
      <c r="A9" s="2" t="s">
        <v>219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5">
      <c r="A11" t="s">
        <v>220</v>
      </c>
      <c r="B11">
        <f>AVERAGEIFS('BLS Comp per Hr Worked US'!$C$16:$C$80,'BLS Comp per Hr Worked US'!$A$16:$A$80,B10)</f>
        <v>25.21</v>
      </c>
      <c r="C11">
        <f>AVERAGEIFS('BLS Comp per Hr Worked US'!$C$16:$C$80,'BLS Comp per Hr Worked US'!$A$16:$A$80,C10)</f>
        <v>26.060000000000002</v>
      </c>
      <c r="D11">
        <f>AVERAGEIFS('BLS Comp per Hr Worked US'!$C$16:$C$80,'BLS Comp per Hr Worked US'!$A$16:$A$80,D10)</f>
        <v>27.142499999999998</v>
      </c>
      <c r="E11">
        <f>AVERAGEIFS('BLS Comp per Hr Worked US'!$C$16:$C$80,'BLS Comp per Hr Worked US'!$A$16:$A$80,E10)</f>
        <v>27.927499999999998</v>
      </c>
      <c r="F11">
        <f>AVERAGEIFS('BLS Comp per Hr Worked US'!$C$16:$C$80,'BLS Comp per Hr Worked US'!$A$16:$A$80,F10)</f>
        <v>28.747500000000002</v>
      </c>
      <c r="G11">
        <f>AVERAGEIFS('BLS Comp per Hr Worked US'!$C$16:$C$80,'BLS Comp per Hr Worked US'!$A$16:$A$80,G10)</f>
        <v>29.3675</v>
      </c>
      <c r="H11">
        <f>AVERAGEIFS('BLS Comp per Hr Worked US'!$C$16:$C$80,'BLS Comp per Hr Worked US'!$A$16:$A$80,H10)</f>
        <v>29.675000000000001</v>
      </c>
      <c r="I11">
        <f>AVERAGEIFS('BLS Comp per Hr Worked US'!$C$16:$C$80,'BLS Comp per Hr Worked US'!$A$16:$A$80,I10)</f>
        <v>30.1525</v>
      </c>
      <c r="J11">
        <f>AVERAGEIFS('BLS Comp per Hr Worked US'!$C$16:$C$80,'BLS Comp per Hr Worked US'!$A$16:$A$80,J10)</f>
        <v>30.725000000000001</v>
      </c>
      <c r="K11">
        <f>AVERAGEIFS('BLS Comp per Hr Worked US'!$C$16:$C$80,'BLS Comp per Hr Worked US'!$A$16:$A$80,K10)</f>
        <v>31.204999999999998</v>
      </c>
      <c r="L11">
        <f>AVERAGEIFS('BLS Comp per Hr Worked US'!$C$16:$C$80,'BLS Comp per Hr Worked US'!$A$16:$A$80,L10)</f>
        <v>32.305</v>
      </c>
      <c r="M11">
        <f>AVERAGEIFS('BLS Comp per Hr Worked US'!$C$16:$C$80,'BLS Comp per Hr Worked US'!$A$16:$A$80,M10)</f>
        <v>33.407499999999999</v>
      </c>
      <c r="N11">
        <f>AVERAGEIFS('BLS Comp per Hr Worked US'!$C$16:$C$80,'BLS Comp per Hr Worked US'!$A$16:$A$80,N10)</f>
        <v>34.26</v>
      </c>
      <c r="O11">
        <f>AVERAGEIFS('BLS Comp per Hr Worked US'!$C$16:$C$80,'BLS Comp per Hr Worked US'!$A$16:$A$80,O10)</f>
        <v>35.517499999999998</v>
      </c>
      <c r="P11">
        <f>AVERAGEIFS('BLS Comp per Hr Worked US'!$C$16:$C$80,'BLS Comp per Hr Worked US'!$A$16:$A$80,P10)</f>
        <v>36.372499999999995</v>
      </c>
      <c r="Q11">
        <f>AVERAGEIFS('BLS Comp per Hr Worked US'!$C$16:$C$80,'BLS Comp per Hr Worked US'!$A$16:$A$80,Q10)</f>
        <v>36.877499999999998</v>
      </c>
    </row>
    <row r="12" spans="1:17" x14ac:dyDescent="0.25">
      <c r="A12" s="21" t="s">
        <v>222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5">
      <c r="A13" t="s">
        <v>221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5">
      <c r="A14" t="s">
        <v>232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5">
      <c r="A15" s="1" t="s">
        <v>233</v>
      </c>
      <c r="B15" s="32">
        <f>AVERAGE(C14:Q14)</f>
        <v>5.2780118647196752E-3</v>
      </c>
    </row>
    <row r="21" spans="1:37" x14ac:dyDescent="0.25">
      <c r="A21" s="2" t="s">
        <v>223</v>
      </c>
      <c r="B21" s="19"/>
    </row>
    <row r="22" spans="1:37" x14ac:dyDescent="0.25">
      <c r="A22" s="20">
        <f>SUM('OECD VAL US'!C9:AL9)*10^6</f>
        <v>9862854279000.002</v>
      </c>
      <c r="B22" t="s">
        <v>224</v>
      </c>
    </row>
    <row r="23" spans="1:37" x14ac:dyDescent="0.25">
      <c r="A23" s="20">
        <f>A22*$M$12</f>
        <v>9553965181116.6563</v>
      </c>
      <c r="B23" t="s">
        <v>225</v>
      </c>
    </row>
    <row r="25" spans="1:37" x14ac:dyDescent="0.25">
      <c r="A25" s="1" t="s">
        <v>229</v>
      </c>
    </row>
    <row r="26" spans="1:37" x14ac:dyDescent="0.2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5">
      <c r="A27" t="s">
        <v>230</v>
      </c>
      <c r="B27" s="29">
        <f>VLOOKUP(B$26,'Census Pop Projection US'!$D:$E,2,FALSE)/'Census Pop Projection US'!$E$3-1</f>
        <v>0</v>
      </c>
      <c r="C27" s="29">
        <f>VLOOKUP(C$26,'Census Pop Projection US'!$D:$E,2,FALSE)/'Census Pop Projection US'!$E$3-1</f>
        <v>5.4723689722473434E-3</v>
      </c>
      <c r="D27" s="29">
        <f>VLOOKUP(D$26,'Census Pop Projection US'!$D:$E,2,FALSE)/'Census Pop Projection US'!$E$3-1</f>
        <v>1.2889612106292914E-2</v>
      </c>
      <c r="E27" s="29">
        <f>VLOOKUP(E$26,'Census Pop Projection US'!$D:$E,2,FALSE)/'Census Pop Projection US'!$E$3-1</f>
        <v>2.0297694427547253E-2</v>
      </c>
      <c r="F27" s="29">
        <f>VLOOKUP(F$26,'Census Pop Projection US'!$D:$E,2,FALSE)/'Census Pop Projection US'!$E$3-1</f>
        <v>2.7693958553495657E-2</v>
      </c>
      <c r="G27" s="29">
        <f>VLOOKUP(G$26,'Census Pop Projection US'!$D:$E,2,FALSE)/'Census Pop Projection US'!$E$3-1</f>
        <v>3.5069477048031539E-2</v>
      </c>
      <c r="H27" s="29">
        <f>VLOOKUP(H$26,'Census Pop Projection US'!$D:$E,2,FALSE)/'Census Pop Projection US'!$E$3-1</f>
        <v>4.2410872759596208E-2</v>
      </c>
      <c r="I27" s="29">
        <f>VLOOKUP(I$26,'Census Pop Projection US'!$D:$E,2,FALSE)/'Census Pop Projection US'!$E$3-1</f>
        <v>4.9703290484295337E-2</v>
      </c>
      <c r="J27" s="29">
        <f>VLOOKUP(J$26,'Census Pop Projection US'!$D:$E,2,FALSE)/'Census Pop Projection US'!$E$3-1</f>
        <v>5.6932254644308067E-2</v>
      </c>
      <c r="K27" s="29">
        <f>VLOOKUP(K$26,'Census Pop Projection US'!$D:$E,2,FALSE)/'Census Pop Projection US'!$E$3-1</f>
        <v>6.4083818648965396E-2</v>
      </c>
      <c r="L27" s="29">
        <f>VLOOKUP(L$26,'Census Pop Projection US'!$D:$E,2,FALSE)/'Census Pop Projection US'!$E$3-1</f>
        <v>7.1150368194972335E-2</v>
      </c>
      <c r="M27" s="29">
        <f>VLOOKUP(M$26,'Census Pop Projection US'!$D:$E,2,FALSE)/'Census Pop Projection US'!$E$3-1</f>
        <v>7.8141726884904505E-2</v>
      </c>
      <c r="N27" s="29">
        <f>VLOOKUP(N$26,'Census Pop Projection US'!$D:$E,2,FALSE)/'Census Pop Projection US'!$E$3-1</f>
        <v>8.5030798129839935E-2</v>
      </c>
      <c r="O27" s="29">
        <f>VLOOKUP(O$26,'Census Pop Projection US'!$D:$E,2,FALSE)/'Census Pop Projection US'!$E$3-1</f>
        <v>9.1804609297806872E-2</v>
      </c>
      <c r="P27" s="29">
        <f>VLOOKUP(P$26,'Census Pop Projection US'!$D:$E,2,FALSE)/'Census Pop Projection US'!$E$3-1</f>
        <v>9.8451852510515803E-2</v>
      </c>
      <c r="Q27" s="29">
        <f>VLOOKUP(Q$26,'Census Pop Projection US'!$D:$E,2,FALSE)/'Census Pop Projection US'!$E$3-1</f>
        <v>0.10496308067977611</v>
      </c>
      <c r="R27" s="29">
        <f>VLOOKUP(R$26,'Census Pop Projection US'!$D:$E,2,FALSE)/'Census Pop Projection US'!$E$3-1</f>
        <v>0.11133146053626408</v>
      </c>
      <c r="S27" s="29">
        <f>VLOOKUP(S$26,'Census Pop Projection US'!$D:$E,2,FALSE)/'Census Pop Projection US'!$E$3-1</f>
        <v>0.11755290954384434</v>
      </c>
      <c r="T27" s="29">
        <f>VLOOKUP(T$26,'Census Pop Projection US'!$D:$E,2,FALSE)/'Census Pop Projection US'!$E$3-1</f>
        <v>0.12362645996719834</v>
      </c>
      <c r="U27" s="29">
        <f>VLOOKUP(U$26,'Census Pop Projection US'!$D:$E,2,FALSE)/'Census Pop Projection US'!$E$3-1</f>
        <v>0.1295537641132527</v>
      </c>
      <c r="V27" s="29">
        <f>VLOOKUP(V$26,'Census Pop Projection US'!$D:$E,2,FALSE)/'Census Pop Projection US'!$E$3-1</f>
        <v>0.13533756960350707</v>
      </c>
      <c r="W27" s="29">
        <f>VLOOKUP(W$26,'Census Pop Projection US'!$D:$E,2,FALSE)/'Census Pop Projection US'!$E$3-1</f>
        <v>0.1409826933327305</v>
      </c>
      <c r="X27" s="29">
        <f>VLOOKUP(X$26,'Census Pop Projection US'!$D:$E,2,FALSE)/'Census Pop Projection US'!$E$3-1</f>
        <v>0.14649519064796523</v>
      </c>
      <c r="Y27" s="29">
        <f>VLOOKUP(Y$26,'Census Pop Projection US'!$D:$E,2,FALSE)/'Census Pop Projection US'!$E$3-1</f>
        <v>0.151881048439092</v>
      </c>
      <c r="Z27" s="29">
        <f>VLOOKUP(Z$26,'Census Pop Projection US'!$D:$E,2,FALSE)/'Census Pop Projection US'!$E$3-1</f>
        <v>0.15714768808468027</v>
      </c>
      <c r="AA27" s="29">
        <f>VLOOKUP(AA$26,'Census Pop Projection US'!$D:$E,2,FALSE)/'Census Pop Projection US'!$E$3-1</f>
        <v>0.16230293237119575</v>
      </c>
      <c r="AB27" s="29">
        <f>VLOOKUP(AB$26,'Census Pop Projection US'!$D:$E,2,FALSE)/'Census Pop Projection US'!$E$3-1</f>
        <v>0.16735579275035173</v>
      </c>
      <c r="AC27" s="29">
        <f>VLOOKUP(AC$26,'Census Pop Projection US'!$D:$E,2,FALSE)/'Census Pop Projection US'!$E$3-1</f>
        <v>0.17231678984308818</v>
      </c>
      <c r="AD27" s="29">
        <f>VLOOKUP(AD$26,'Census Pop Projection US'!$D:$E,2,FALSE)/'Census Pop Projection US'!$E$3-1</f>
        <v>0.17719662786000323</v>
      </c>
      <c r="AE27" s="29">
        <f>VLOOKUP(AE$26,'Census Pop Projection US'!$D:$E,2,FALSE)/'Census Pop Projection US'!$E$3-1</f>
        <v>0.1820089048825837</v>
      </c>
      <c r="AF27" s="29">
        <f>VLOOKUP(AF$26,'Census Pop Projection US'!$D:$E,2,FALSE)/'Census Pop Projection US'!$E$3-1</f>
        <v>0.18676804047824613</v>
      </c>
      <c r="AG27" s="29">
        <f>VLOOKUP(AG$26,'Census Pop Projection US'!$D:$E,2,FALSE)/'Census Pop Projection US'!$E$3-1</f>
        <v>0.19148893963791092</v>
      </c>
      <c r="AH27" s="29">
        <f>VLOOKUP(AH$26,'Census Pop Projection US'!$D:$E,2,FALSE)/'Census Pop Projection US'!$E$3-1</f>
        <v>0.19618062003666914</v>
      </c>
      <c r="AI27" s="29">
        <f>VLOOKUP(AI$26,'Census Pop Projection US'!$D:$E,2,FALSE)/'Census Pop Projection US'!$E$3-1</f>
        <v>0.20085568712717605</v>
      </c>
      <c r="AJ27" s="29">
        <f>VLOOKUP(AJ$26,'Census Pop Projection US'!$D:$E,2,FALSE)/'Census Pop Projection US'!$E$3-1</f>
        <v>0.20552683037769337</v>
      </c>
      <c r="AK27" s="29">
        <f>VLOOKUP(AK$26,'Census Pop Projection US'!$D:$E,2,FALSE)/'Census Pop Projection US'!$E$3-1</f>
        <v>0.21020498426381473</v>
      </c>
    </row>
    <row r="28" spans="1:37" x14ac:dyDescent="0.25">
      <c r="A28" t="s">
        <v>231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5">
      <c r="A29" t="s">
        <v>227</v>
      </c>
      <c r="B29" s="33">
        <f>A23</f>
        <v>9553965181116.6563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dimension ref="A1:AG5"/>
  <sheetViews>
    <sheetView tabSelected="1" workbookViewId="0">
      <selection activeCell="E16" sqref="E16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31" t="s">
        <v>130</v>
      </c>
      <c r="B1">
        <f t="array" ref="B1:AG2">TRANSPOSE('Census Pop Projection US'!D7:E38)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325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  <row r="4" spans="1:33" x14ac:dyDescent="0.25">
      <c r="A4" t="s">
        <v>326</v>
      </c>
      <c r="B4" cm="1">
        <f t="array" ref="B4:AG5">TRANSPOSE('Census Pop Projection EU'!D7:E38)</f>
        <v>2019</v>
      </c>
      <c r="C4">
        <v>2020</v>
      </c>
      <c r="D4">
        <v>2021</v>
      </c>
      <c r="E4">
        <v>2022</v>
      </c>
      <c r="F4">
        <v>2023</v>
      </c>
      <c r="G4">
        <v>2024</v>
      </c>
      <c r="H4">
        <v>2025</v>
      </c>
      <c r="I4">
        <v>2026</v>
      </c>
      <c r="J4">
        <v>2027</v>
      </c>
      <c r="K4">
        <v>2028</v>
      </c>
      <c r="L4">
        <v>2029</v>
      </c>
      <c r="M4">
        <v>2030</v>
      </c>
      <c r="N4">
        <v>2031</v>
      </c>
      <c r="O4">
        <v>2032</v>
      </c>
      <c r="P4">
        <v>2033</v>
      </c>
      <c r="Q4">
        <v>2034</v>
      </c>
      <c r="R4">
        <v>2035</v>
      </c>
      <c r="S4">
        <v>2036</v>
      </c>
      <c r="T4">
        <v>2037</v>
      </c>
      <c r="U4">
        <v>2038</v>
      </c>
      <c r="V4">
        <v>2039</v>
      </c>
      <c r="W4">
        <v>2040</v>
      </c>
      <c r="X4">
        <v>2041</v>
      </c>
      <c r="Y4">
        <v>2042</v>
      </c>
      <c r="Z4">
        <v>2043</v>
      </c>
      <c r="AA4">
        <v>2044</v>
      </c>
      <c r="AB4">
        <v>2045</v>
      </c>
      <c r="AC4">
        <v>2046</v>
      </c>
      <c r="AD4">
        <v>2047</v>
      </c>
      <c r="AE4">
        <v>2048</v>
      </c>
      <c r="AF4">
        <v>2049</v>
      </c>
      <c r="AG4">
        <v>2050</v>
      </c>
    </row>
    <row r="5" spans="1:33" x14ac:dyDescent="0.25">
      <c r="B5">
        <v>446559279</v>
      </c>
      <c r="C5">
        <v>447485231</v>
      </c>
      <c r="D5">
        <v>447000548</v>
      </c>
      <c r="E5">
        <v>446735291</v>
      </c>
      <c r="F5">
        <v>451385792</v>
      </c>
      <c r="G5">
        <v>452276916</v>
      </c>
      <c r="H5">
        <v>453168040</v>
      </c>
      <c r="I5">
        <v>453074452.19999999</v>
      </c>
      <c r="J5">
        <v>452980864.39999998</v>
      </c>
      <c r="K5">
        <v>452887276.59999996</v>
      </c>
      <c r="L5">
        <v>452793688.79999995</v>
      </c>
      <c r="M5">
        <v>452700101</v>
      </c>
      <c r="N5">
        <v>452558349.80000001</v>
      </c>
      <c r="O5">
        <v>452416598.60000002</v>
      </c>
      <c r="P5">
        <v>452274847.40000004</v>
      </c>
      <c r="Q5">
        <v>452133096.20000005</v>
      </c>
      <c r="R5">
        <v>451991345</v>
      </c>
      <c r="S5">
        <v>451911513.60000002</v>
      </c>
      <c r="T5">
        <v>451831682.20000005</v>
      </c>
      <c r="U5">
        <v>451751850.80000007</v>
      </c>
      <c r="V5">
        <v>451672019.4000001</v>
      </c>
      <c r="W5">
        <v>451592188</v>
      </c>
      <c r="X5">
        <v>451338206</v>
      </c>
      <c r="Y5">
        <v>451084224</v>
      </c>
      <c r="Z5">
        <v>450830242</v>
      </c>
      <c r="AA5">
        <v>450576260</v>
      </c>
      <c r="AB5">
        <v>450322278</v>
      </c>
      <c r="AC5">
        <v>449833303.80000001</v>
      </c>
      <c r="AD5">
        <v>449344329.60000002</v>
      </c>
      <c r="AE5">
        <v>448855355.40000004</v>
      </c>
      <c r="AF5">
        <v>448366381.20000005</v>
      </c>
      <c r="AG5">
        <v>447877407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>
      <selection activeCell="D2" sqref="D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31" t="s">
        <v>130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324</v>
      </c>
      <c r="B2">
        <f>population!B5*'Avg Emp-Pop Ratio'!$B$31</f>
        <v>230443297.22172454</v>
      </c>
      <c r="C2">
        <f>population!C5*'Avg Emp-Pop Ratio'!$B$31</f>
        <v>230921127.24784532</v>
      </c>
      <c r="D2">
        <f>population!D5*'Avg Emp-Pop Ratio'!$B$31</f>
        <v>230671010.51333824</v>
      </c>
      <c r="E2">
        <f>population!E5*'Avg Emp-Pop Ratio'!$B$31</f>
        <v>230534126.78800613</v>
      </c>
      <c r="F2">
        <f>population!F5*'Avg Emp-Pop Ratio'!$B$31</f>
        <v>232933980.14358476</v>
      </c>
      <c r="G2">
        <f>population!G5*'Avg Emp-Pop Ratio'!$B$31</f>
        <v>233393837.46253526</v>
      </c>
      <c r="H2">
        <f>population!H5*'Avg Emp-Pop Ratio'!$B$31</f>
        <v>233853694.78148577</v>
      </c>
      <c r="I2">
        <f>population!I5*'Avg Emp-Pop Ratio'!$B$31</f>
        <v>233805399.55568725</v>
      </c>
      <c r="J2">
        <f>population!J5*'Avg Emp-Pop Ratio'!$B$31</f>
        <v>233757104.32988873</v>
      </c>
      <c r="K2">
        <f>population!K5*'Avg Emp-Pop Ratio'!$B$31</f>
        <v>233708809.10409021</v>
      </c>
      <c r="L2">
        <f>population!L5*'Avg Emp-Pop Ratio'!$B$31</f>
        <v>233660513.8782917</v>
      </c>
      <c r="M2">
        <f>population!M5*'Avg Emp-Pop Ratio'!$B$31</f>
        <v>233612218.65249321</v>
      </c>
      <c r="N2">
        <f>population!N5*'Avg Emp-Pop Ratio'!$B$31</f>
        <v>233539069.09441823</v>
      </c>
      <c r="O2">
        <f>population!O5*'Avg Emp-Pop Ratio'!$B$31</f>
        <v>233465919.53634322</v>
      </c>
      <c r="P2">
        <f>population!P5*'Avg Emp-Pop Ratio'!$B$31</f>
        <v>233392769.97826824</v>
      </c>
      <c r="Q2">
        <f>population!Q5*'Avg Emp-Pop Ratio'!$B$31</f>
        <v>233319620.42019325</v>
      </c>
      <c r="R2">
        <f>population!R5*'Avg Emp-Pop Ratio'!$B$31</f>
        <v>233246470.86211824</v>
      </c>
      <c r="S2">
        <f>population!S5*'Avg Emp-Pop Ratio'!$B$31</f>
        <v>233205274.51506436</v>
      </c>
      <c r="T2">
        <f>population!T5*'Avg Emp-Pop Ratio'!$B$31</f>
        <v>233164078.16801047</v>
      </c>
      <c r="U2">
        <f>population!U5*'Avg Emp-Pop Ratio'!$B$31</f>
        <v>233122881.82095656</v>
      </c>
      <c r="V2">
        <f>population!V5*'Avg Emp-Pop Ratio'!$B$31</f>
        <v>233081685.47390267</v>
      </c>
      <c r="W2">
        <f>population!W5*'Avg Emp-Pop Ratio'!$B$31</f>
        <v>233040489.12684873</v>
      </c>
      <c r="X2">
        <f>population!X5*'Avg Emp-Pop Ratio'!$B$31</f>
        <v>232909423.77389932</v>
      </c>
      <c r="Y2">
        <f>population!Y5*'Avg Emp-Pop Ratio'!$B$31</f>
        <v>232778358.42094991</v>
      </c>
      <c r="Z2">
        <f>population!Z5*'Avg Emp-Pop Ratio'!$B$31</f>
        <v>232647293.0680005</v>
      </c>
      <c r="AA2">
        <f>population!AA5*'Avg Emp-Pop Ratio'!$B$31</f>
        <v>232516227.71505108</v>
      </c>
      <c r="AB2">
        <f>population!AB5*'Avg Emp-Pop Ratio'!$B$31</f>
        <v>232385162.36210167</v>
      </c>
      <c r="AC2">
        <f>population!AC5*'Avg Emp-Pop Ratio'!$B$31</f>
        <v>232132831.18860847</v>
      </c>
      <c r="AD2">
        <f>population!AD5*'Avg Emp-Pop Ratio'!$B$31</f>
        <v>231880500.01511526</v>
      </c>
      <c r="AE2">
        <f>population!AE5*'Avg Emp-Pop Ratio'!$B$31</f>
        <v>231628168.84162205</v>
      </c>
      <c r="AF2">
        <f>population!AF5*'Avg Emp-Pop Ratio'!$B$31</f>
        <v>231375837.66812882</v>
      </c>
      <c r="AG2">
        <f>population!AG5*'Avg Emp-Pop Ratio'!$B$31</f>
        <v>231123506.49463558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G2"/>
  <sheetViews>
    <sheetView workbookViewId="0">
      <selection activeCell="A2" sqref="A2:XFD2"/>
    </sheetView>
  </sheetViews>
  <sheetFormatPr defaultRowHeight="15" x14ac:dyDescent="0.25"/>
  <cols>
    <col min="1" max="1" width="25.42578125" customWidth="1"/>
    <col min="2" max="33" width="10" bestFit="1" customWidth="1"/>
  </cols>
  <sheetData>
    <row r="1" spans="1:33" x14ac:dyDescent="0.25">
      <c r="A1" s="31" t="s">
        <v>228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327</v>
      </c>
      <c r="B2" s="20">
        <f>'EE Comp Projection EU'!F29</f>
        <v>6360706941454.5127</v>
      </c>
      <c r="C2" s="20">
        <f>'EE Comp Projection EU'!G29</f>
        <v>6391175761369.2061</v>
      </c>
      <c r="D2" s="20">
        <f>'EE Comp Projection EU'!H29</f>
        <v>6401561122510.2109</v>
      </c>
      <c r="E2" s="20">
        <f>'EE Comp Projection EU'!I29</f>
        <v>6415106772242.6729</v>
      </c>
      <c r="F2" s="20">
        <f>'EE Comp Projection EU'!J29</f>
        <v>6499460341740.4063</v>
      </c>
      <c r="G2" s="20">
        <f>'EE Comp Projection EU'!K29</f>
        <v>6529946475046.8535</v>
      </c>
      <c r="H2" s="20">
        <f>'EE Comp Projection EU'!L29</f>
        <v>6560550136653.4824</v>
      </c>
      <c r="I2" s="20">
        <f>'EE Comp Projection EU'!M29</f>
        <v>6576977340302.417</v>
      </c>
      <c r="J2" s="20">
        <f>'EE Comp Projection EU'!N29</f>
        <v>6593445395305.7002</v>
      </c>
      <c r="K2" s="20">
        <f>'EE Comp Projection EU'!O29</f>
        <v>6609954402427.1807</v>
      </c>
      <c r="L2" s="20">
        <f>'EE Comp Projection EU'!P29</f>
        <v>6626504462676.8145</v>
      </c>
      <c r="M2" s="20">
        <f>'EE Comp Projection EU'!Q29</f>
        <v>6643095677311.251</v>
      </c>
      <c r="N2" s="20">
        <f>'EE Comp Projection EU'!R29</f>
        <v>6659019463488.7119</v>
      </c>
      <c r="O2" s="20">
        <f>'EE Comp Projection EU'!S29</f>
        <v>6674980764797.877</v>
      </c>
      <c r="P2" s="20">
        <f>'EE Comp Projection EU'!T29</f>
        <v>6690979667613.416</v>
      </c>
      <c r="Q2" s="20">
        <f>'EE Comp Projection EU'!U29</f>
        <v>6707016258502.5938</v>
      </c>
      <c r="R2" s="20">
        <f>'EE Comp Projection EU'!V29</f>
        <v>6723090624225.7002</v>
      </c>
      <c r="S2" s="20">
        <f>'EE Comp Projection EU'!W29</f>
        <v>6740126367212.5264</v>
      </c>
      <c r="T2" s="20">
        <f>'EE Comp Projection EU'!X29</f>
        <v>6757205066464.5625</v>
      </c>
      <c r="U2" s="20">
        <f>'EE Comp Projection EU'!Y29</f>
        <v>6774326829686.0215</v>
      </c>
      <c r="V2" s="20">
        <f>'EE Comp Projection EU'!Z29</f>
        <v>6791491764849.3887</v>
      </c>
      <c r="W2" s="20">
        <f>'EE Comp Projection EU'!AA29</f>
        <v>6808699980196.0664</v>
      </c>
      <c r="X2" s="20">
        <f>'EE Comp Projection EU'!AB29</f>
        <v>6823318780180.6709</v>
      </c>
      <c r="Y2" s="20">
        <f>'EE Comp Projection EU'!AC29</f>
        <v>6837966802494.2422</v>
      </c>
      <c r="Z2" s="20">
        <f>'EE Comp Projection EU'!AD29</f>
        <v>6852644098138.7412</v>
      </c>
      <c r="AA2" s="20">
        <f>'EE Comp Projection EU'!AE29</f>
        <v>6867350718177.8926</v>
      </c>
      <c r="AB2" s="20">
        <f>'EE Comp Projection EU'!AF29</f>
        <v>6882086713737.1416</v>
      </c>
      <c r="AC2" s="20">
        <f>'EE Comp Projection EU'!AG29</f>
        <v>6893251112623.5645</v>
      </c>
      <c r="AD2" s="20">
        <f>'EE Comp Projection EU'!AH29</f>
        <v>6904425464603.6699</v>
      </c>
      <c r="AE2" s="20">
        <f>'EE Comp Projection EU'!AI29</f>
        <v>6915609741589.5088</v>
      </c>
      <c r="AF2" s="20">
        <f>'EE Comp Projection EU'!AJ29</f>
        <v>6926803915267.6816</v>
      </c>
      <c r="AG2" s="20">
        <f>'EE Comp Projection EU'!AK29</f>
        <v>6938007957098.334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02B7CF3B-28AC-4FAA-9110-C3BC14037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1C6110-813E-4D3E-AD65-5B314344D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0ACC75-862E-4146-8AAA-448BB5F572EA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Census Pop Projection US</vt:lpstr>
      <vt:lpstr>Census Pop Projection EU</vt:lpstr>
      <vt:lpstr>Emp Pop Ratio US</vt:lpstr>
      <vt:lpstr>Emp Pop Ratio EU</vt:lpstr>
      <vt:lpstr>Avg Emp-Pop Ratio</vt:lpstr>
      <vt:lpstr>OECD VAL US</vt:lpstr>
      <vt:lpstr>OECD VAL EU</vt:lpstr>
      <vt:lpstr>OECD VAL EU CALCS</vt:lpstr>
      <vt:lpstr>BLS Comp per Hr Worked US</vt:lpstr>
      <vt:lpstr>Comp per Hr Worked EU</vt:lpstr>
      <vt:lpstr>EE Comp Projection EU</vt:lpstr>
      <vt:lpstr>EE Comp Projection US</vt:lpstr>
      <vt:lpstr>population</vt:lpstr>
      <vt:lpstr>BEaCP-employedpop</vt:lpstr>
      <vt:lpstr>BEaCP-employeecomp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2020-07-11T20:54:19Z</dcterms:created>
  <dcterms:modified xsi:type="dcterms:W3CDTF">2024-04-01T16:42:02Z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