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EbIC\"/>
    </mc:Choice>
  </mc:AlternateContent>
  <xr:revisionPtr revIDLastSave="0" documentId="13_ncr:1_{04E65423-A854-41D3-B566-F8AD3D4687B8}" xr6:coauthVersionLast="47" xr6:coauthVersionMax="47" xr10:uidLastSave="{00000000-0000-0000-0000-000000000000}"/>
  <bookViews>
    <workbookView xWindow="33315" yWindow="645" windowWidth="30705" windowHeight="14700" activeTab="5" xr2:uid="{00000000-000D-0000-FFFF-FFFF00000000}"/>
  </bookViews>
  <sheets>
    <sheet name="About" sheetId="1" r:id="rId1"/>
    <sheet name="OECD EMPN US" sheetId="5" r:id="rId2"/>
    <sheet name="OECD EMPN EU" sheetId="10" r:id="rId3"/>
    <sheet name="Filtered OECD Data" sheetId="6" r:id="rId4"/>
    <sheet name="U.S. Data for ISIC Splits" sheetId="9" r:id="rId5"/>
    <sheet name="EU Data for ISIC Splits" sheetId="11" r:id="rId6"/>
    <sheet name="BEbIC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1" l="1"/>
  <c r="Q9" i="11"/>
  <c r="P9" i="11"/>
  <c r="K9" i="11"/>
  <c r="J9" i="11"/>
  <c r="N9" i="11"/>
  <c r="M9" i="11"/>
  <c r="G9" i="11"/>
  <c r="H9" i="11"/>
  <c r="E9" i="11"/>
  <c r="D9" i="11"/>
  <c r="F9" i="11"/>
  <c r="N7" i="11" l="1"/>
  <c r="M7" i="11"/>
  <c r="K7" i="11"/>
  <c r="J7" i="11"/>
  <c r="H7" i="11"/>
  <c r="G7" i="11"/>
  <c r="N6" i="11" l="1"/>
  <c r="M6" i="11"/>
  <c r="AA2" i="2"/>
  <c r="M2" i="2"/>
  <c r="K6" i="11"/>
  <c r="P2" i="2" s="1"/>
  <c r="J6" i="11"/>
  <c r="O2" i="2" s="1"/>
  <c r="R7" i="11"/>
  <c r="R6" i="11"/>
  <c r="AB2" i="2" s="1"/>
  <c r="Q7" i="11"/>
  <c r="P7" i="11"/>
  <c r="Q6" i="11"/>
  <c r="P6" i="11"/>
  <c r="Z2" i="2" s="1"/>
  <c r="E7" i="11"/>
  <c r="D7" i="11"/>
  <c r="E6" i="11"/>
  <c r="D2" i="2" s="1"/>
  <c r="D6" i="11"/>
  <c r="C2" i="2" s="1"/>
  <c r="H6" i="11"/>
  <c r="G6" i="11"/>
  <c r="L2" i="2" s="1"/>
  <c r="R2" i="2" l="1"/>
  <c r="Q2" i="2"/>
  <c r="H7" i="9"/>
  <c r="H10" i="9" s="1"/>
  <c r="S12" i="11"/>
  <c r="O12" i="11"/>
  <c r="L12" i="11"/>
  <c r="I12" i="11"/>
  <c r="F12" i="11"/>
  <c r="E12" i="11"/>
  <c r="C12" i="11"/>
  <c r="S11" i="11"/>
  <c r="O11" i="11"/>
  <c r="L11" i="11"/>
  <c r="I11" i="11"/>
  <c r="F11" i="11"/>
  <c r="E11" i="11"/>
  <c r="C11" i="11"/>
  <c r="S10" i="11"/>
  <c r="O10" i="11"/>
  <c r="L10" i="11"/>
  <c r="I10" i="11"/>
  <c r="F10" i="11"/>
  <c r="E10" i="11"/>
  <c r="C10" i="11"/>
  <c r="S9" i="11"/>
  <c r="O9" i="11"/>
  <c r="L9" i="11"/>
  <c r="I9" i="11"/>
  <c r="C9" i="11"/>
  <c r="B4" i="6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C2" i="2"/>
  <c r="T2" i="2"/>
  <c r="U2" i="2"/>
  <c r="V2" i="2"/>
  <c r="W2" i="2"/>
  <c r="X2" i="2"/>
  <c r="Y2" i="2"/>
  <c r="S2" i="2"/>
  <c r="N2" i="2"/>
  <c r="E2" i="2"/>
  <c r="F2" i="2"/>
  <c r="G2" i="2"/>
  <c r="H2" i="2"/>
  <c r="I2" i="2"/>
  <c r="J2" i="2"/>
  <c r="K2" i="2"/>
  <c r="B2" i="2"/>
  <c r="AK3" i="6"/>
  <c r="AK2" i="6"/>
  <c r="AJ3" i="6"/>
  <c r="AJ2" i="6"/>
  <c r="AI3" i="6"/>
  <c r="AI2" i="6"/>
  <c r="AH2" i="6"/>
  <c r="AH3" i="6"/>
  <c r="AG3" i="6"/>
  <c r="AG2" i="6"/>
  <c r="AF2" i="6"/>
  <c r="AF3" i="6"/>
  <c r="AE2" i="6"/>
  <c r="AE3" i="6"/>
  <c r="AD2" i="6"/>
  <c r="AD3" i="6"/>
  <c r="AC2" i="6"/>
  <c r="AC3" i="6"/>
  <c r="AB2" i="6"/>
  <c r="AB3" i="6"/>
  <c r="AA3" i="6"/>
  <c r="AA2" i="6"/>
  <c r="Y3" i="6"/>
  <c r="Y2" i="6"/>
  <c r="X3" i="6"/>
  <c r="X2" i="6"/>
  <c r="W3" i="6"/>
  <c r="W2" i="6"/>
  <c r="V3" i="6"/>
  <c r="V2" i="6"/>
  <c r="U2" i="6"/>
  <c r="U3" i="6"/>
  <c r="T3" i="6"/>
  <c r="T2" i="6"/>
  <c r="S3" i="6"/>
  <c r="S2" i="6"/>
  <c r="R2" i="6"/>
  <c r="R3" i="6"/>
  <c r="Q2" i="6"/>
  <c r="Q3" i="6"/>
  <c r="P3" i="6"/>
  <c r="P2" i="6"/>
  <c r="O3" i="6"/>
  <c r="O2" i="6"/>
  <c r="N3" i="6"/>
  <c r="N2" i="6"/>
  <c r="M3" i="6"/>
  <c r="M2" i="6"/>
  <c r="L3" i="6"/>
  <c r="L2" i="6"/>
  <c r="K2" i="6"/>
  <c r="K3" i="6"/>
  <c r="J3" i="6"/>
  <c r="J2" i="6"/>
  <c r="I2" i="6"/>
  <c r="I3" i="6"/>
  <c r="H3" i="6"/>
  <c r="H2" i="6"/>
  <c r="G2" i="6"/>
  <c r="G3" i="6"/>
  <c r="F3" i="6"/>
  <c r="F2" i="6"/>
  <c r="D2" i="6"/>
  <c r="E2" i="6"/>
  <c r="Z2" i="6"/>
  <c r="D3" i="6"/>
  <c r="E3" i="6"/>
  <c r="Z3" i="6"/>
  <c r="C3" i="6"/>
  <c r="C2" i="6"/>
  <c r="B3" i="6"/>
  <c r="B2" i="6"/>
  <c r="A3" i="6"/>
  <c r="A2" i="6"/>
  <c r="C10" i="9"/>
  <c r="C11" i="9"/>
  <c r="C12" i="9"/>
  <c r="C9" i="9"/>
  <c r="P9" i="9"/>
  <c r="Q9" i="9"/>
  <c r="P10" i="9"/>
  <c r="Q10" i="9"/>
  <c r="P11" i="9"/>
  <c r="Q11" i="9"/>
  <c r="P12" i="9"/>
  <c r="Q12" i="9"/>
  <c r="R10" i="9"/>
  <c r="R11" i="9"/>
  <c r="R12" i="9"/>
  <c r="R9" i="9"/>
  <c r="S12" i="9"/>
  <c r="S11" i="9"/>
  <c r="S10" i="9"/>
  <c r="S9" i="9"/>
  <c r="M9" i="9"/>
  <c r="M10" i="9"/>
  <c r="M11" i="9"/>
  <c r="M12" i="9"/>
  <c r="N10" i="9"/>
  <c r="N11" i="9"/>
  <c r="N12" i="9"/>
  <c r="N9" i="9"/>
  <c r="O12" i="9"/>
  <c r="O11" i="9"/>
  <c r="O10" i="9"/>
  <c r="O9" i="9"/>
  <c r="J9" i="9"/>
  <c r="J10" i="9"/>
  <c r="J11" i="9"/>
  <c r="J12" i="9"/>
  <c r="K10" i="9"/>
  <c r="K11" i="9"/>
  <c r="K12" i="9"/>
  <c r="K9" i="9"/>
  <c r="L12" i="9"/>
  <c r="L11" i="9"/>
  <c r="L10" i="9"/>
  <c r="L9" i="9"/>
  <c r="E12" i="9"/>
  <c r="E11" i="9"/>
  <c r="E10" i="9"/>
  <c r="E9" i="9"/>
  <c r="F12" i="9"/>
  <c r="F11" i="9"/>
  <c r="F10" i="9"/>
  <c r="F9" i="9"/>
  <c r="G10" i="9"/>
  <c r="G11" i="9"/>
  <c r="G12" i="9"/>
  <c r="G9" i="9"/>
  <c r="I12" i="9"/>
  <c r="I11" i="9"/>
  <c r="I10" i="9"/>
  <c r="I9" i="9"/>
  <c r="R7" i="9"/>
  <c r="Q7" i="9"/>
  <c r="P7" i="9"/>
  <c r="G7" i="9"/>
  <c r="E7" i="9"/>
  <c r="D7" i="9"/>
  <c r="M7" i="9"/>
  <c r="N7" i="9"/>
  <c r="K7" i="9"/>
  <c r="J7" i="9"/>
  <c r="G6" i="9"/>
  <c r="N6" i="9"/>
  <c r="M6" i="9"/>
  <c r="K6" i="9"/>
  <c r="D11" i="11" l="1"/>
  <c r="Q11" i="11"/>
  <c r="H11" i="9"/>
  <c r="H9" i="9"/>
  <c r="H12" i="9"/>
  <c r="R10" i="11"/>
  <c r="G11" i="11"/>
  <c r="H11" i="11"/>
  <c r="M12" i="11"/>
  <c r="K12" i="11"/>
  <c r="P11" i="11"/>
  <c r="K10" i="11"/>
  <c r="G10" i="11"/>
  <c r="D12" i="11"/>
  <c r="H10" i="11"/>
  <c r="J10" i="11"/>
  <c r="K11" i="11"/>
  <c r="H12" i="11"/>
  <c r="R11" i="11"/>
  <c r="J12" i="11"/>
  <c r="N12" i="11"/>
  <c r="N11" i="11"/>
  <c r="D10" i="11"/>
  <c r="R12" i="11"/>
  <c r="M10" i="11"/>
  <c r="N10" i="11"/>
  <c r="M11" i="11"/>
  <c r="P10" i="11"/>
  <c r="Q10" i="11"/>
  <c r="G12" i="11"/>
  <c r="P12" i="11"/>
  <c r="J11" i="11"/>
  <c r="Q12" i="11"/>
  <c r="D10" i="9"/>
  <c r="D11" i="9"/>
  <c r="D12" i="9"/>
  <c r="D9" i="9"/>
  <c r="A1" i="5" l="1"/>
</calcChain>
</file>

<file path=xl/sharedStrings.xml><?xml version="1.0" encoding="utf-8"?>
<sst xmlns="http://schemas.openxmlformats.org/spreadsheetml/2006/main" count="2119" uniqueCount="1310">
  <si>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</si>
  <si>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</si>
  <si>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</si>
  <si>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</si>
  <si>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</si>
  <si>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</si>
  <si>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</si>
  <si>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</si>
  <si>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</si>
  <si>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</si>
  <si>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</si>
  <si>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</si>
  <si>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</si>
  <si>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</si>
  <si>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</si>
  <si>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</si>
  <si>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</si>
  <si>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</si>
  <si>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</si>
  <si>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</si>
  <si>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</si>
  <si>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</si>
  <si>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</si>
  <si>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</si>
  <si>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</si>
  <si>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</si>
  <si>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</si>
  <si>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</si>
  <si>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</si>
  <si>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</si>
  <si>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</si>
  <si>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</si>
  <si>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</si>
  <si>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</si>
  <si>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</si>
  <si>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</si>
  <si>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</si>
  <si>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</si>
  <si>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</si>
  <si>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</si>
  <si>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</si>
  <si>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</si>
  <si>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</si>
  <si>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</si>
  <si>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</si>
  <si>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</si>
  <si>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</si>
  <si>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</si>
  <si>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</si>
  <si>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</si>
  <si>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</si>
  <si>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</si>
  <si>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</si>
  <si>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</si>
  <si>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</si>
  <si>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</si>
  <si>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</si>
  <si>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</si>
  <si>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</si>
  <si>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</si>
  <si>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</si>
  <si>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</si>
  <si>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</si>
  <si>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</si>
  <si>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</si>
  <si>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</si>
  <si>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</si>
  <si>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</si>
  <si>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</si>
  <si>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</si>
  <si>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</si>
  <si>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</si>
  <si>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</si>
  <si>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</si>
  <si>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</si>
  <si>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</si>
  <si>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</si>
  <si>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</si>
  <si>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</si>
  <si>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</si>
  <si>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</si>
  <si>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</si>
  <si>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</si>
  <si>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</si>
  <si>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</si>
  <si>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</si>
  <si>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</si>
  <si>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</si>
  <si>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</si>
  <si>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</si>
  <si>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</si>
  <si>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</si>
  <si>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</si>
  <si>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</si>
  <si>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</si>
  <si>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</si>
  <si>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</si>
  <si>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</si>
  <si>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</si>
  <si>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</si>
  <si>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</si>
  <si>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</si>
  <si>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</si>
  <si>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</si>
  <si>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</si>
  <si>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</si>
  <si>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</si>
  <si>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</si>
  <si>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</si>
  <si>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</si>
  <si>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</si>
  <si>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</si>
  <si>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</si>
  <si>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</si>
  <si>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</si>
  <si>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</si>
  <si>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</si>
  <si>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</si>
  <si>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</si>
  <si>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</si>
  <si>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</si>
  <si>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</si>
  <si>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</si>
  <si>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</si>
  <si>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</si>
  <si>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</si>
  <si>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</si>
  <si>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</si>
  <si>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</si>
  <si>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</si>
  <si>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</si>
  <si>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</si>
  <si>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</si>
  <si>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</si>
  <si>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</si>
  <si>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</si>
  <si>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</si>
  <si>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</si>
  <si>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</si>
  <si>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</si>
  <si>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</si>
  <si>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</si>
  <si>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</si>
  <si>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</si>
  <si>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</si>
  <si>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</si>
  <si>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</si>
  <si>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</si>
  <si>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</si>
  <si>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</si>
  <si>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</si>
  <si>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</si>
  <si>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</si>
  <si>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</si>
  <si>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</si>
  <si>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</si>
  <si>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</si>
  <si>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</si>
  <si>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</si>
  <si>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</si>
  <si>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</si>
  <si>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</si>
  <si>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</si>
  <si>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</si>
  <si>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</si>
  <si>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</si>
  <si>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</si>
  <si>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</si>
  <si>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</si>
  <si>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</si>
  <si>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</si>
  <si>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</si>
  <si>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</si>
  <si>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</si>
  <si>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</si>
  <si>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</si>
  <si>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</si>
  <si>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</si>
  <si>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</si>
  <si>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</si>
  <si>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</si>
  <si>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</si>
  <si>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</si>
  <si>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</si>
  <si>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</si>
  <si>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</si>
  <si>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</si>
  <si>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</si>
  <si>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</si>
  <si>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</si>
  <si>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</si>
  <si>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</si>
  <si>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</si>
  <si>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</si>
  <si>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</si>
  <si>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</si>
  <si>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</si>
  <si>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</si>
  <si>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</si>
  <si>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</si>
  <si>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</si>
  <si>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</si>
  <si>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</si>
  <si>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</si>
  <si>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</si>
  <si>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</si>
  <si>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</si>
  <si>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</si>
  <si>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</si>
  <si>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</si>
  <si>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</si>
  <si>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</si>
  <si>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</si>
  <si>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</si>
  <si>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</si>
  <si>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</si>
  <si>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</si>
  <si>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</si>
  <si>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</si>
  <si>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</si>
  <si>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</si>
  <si>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</si>
  <si>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</si>
  <si>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</si>
  <si>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</si>
  <si>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</si>
  <si>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</si>
  <si>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</si>
  <si>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</si>
  <si>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</si>
  <si>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</si>
  <si>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</si>
  <si>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</si>
  <si>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</si>
  <si>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</si>
  <si>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</si>
  <si>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</si>
  <si>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</si>
  <si>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</si>
  <si>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</si>
  <si>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</si>
  <si>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</si>
  <si>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</si>
  <si>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</si>
  <si>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</si>
  <si>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</si>
  <si>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</si>
  <si>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</si>
  <si>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</si>
  <si>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</si>
  <si>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</si>
  <si>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</si>
  <si>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</si>
  <si>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</si>
  <si>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</si>
  <si>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</si>
  <si>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</si>
  <si>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</si>
  <si>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</si>
  <si>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</si>
  <si>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</si>
  <si>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</si>
  <si>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</si>
  <si>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</si>
  <si>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</si>
  <si>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</si>
  <si>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</si>
  <si>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</si>
  <si>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</si>
  <si>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</si>
  <si>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</si>
  <si>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</si>
  <si>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</si>
  <si>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</si>
  <si>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</si>
  <si>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</si>
  <si>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</si>
  <si>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</si>
  <si>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</si>
  <si>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</si>
  <si>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</si>
  <si>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</si>
  <si>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</si>
  <si>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</si>
  <si>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</si>
  <si>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</si>
  <si>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</si>
  <si>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</si>
  <si>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</si>
  <si>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</si>
  <si>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</si>
  <si>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</si>
  <si>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</si>
  <si>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</si>
  <si>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</si>
  <si>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</si>
  <si>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</si>
  <si>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</si>
  <si>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</si>
  <si>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</si>
  <si>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</si>
  <si>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</si>
  <si>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</si>
  <si>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</si>
  <si>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</si>
  <si>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</si>
  <si>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</si>
  <si>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</si>
  <si>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</si>
  <si>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</si>
  <si>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</si>
  <si>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</si>
  <si>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</si>
  <si>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</si>
  <si>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</si>
  <si>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</si>
  <si>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</si>
  <si>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</si>
  <si>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</si>
  <si>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</si>
  <si>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</si>
  <si>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</si>
  <si>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</si>
  <si>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</si>
  <si>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</si>
  <si>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</si>
  <si>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</si>
  <si>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</si>
  <si>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</si>
  <si>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</si>
  <si>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</si>
  <si>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</si>
  <si>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</si>
  <si>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</si>
  <si>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</si>
  <si>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</si>
  <si>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</si>
  <si>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</si>
  <si>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</si>
  <si>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</si>
  <si>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</si>
  <si>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</si>
  <si>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</si>
  <si>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</si>
  <si>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</si>
  <si>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</si>
  <si>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</si>
  <si>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</si>
  <si>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</si>
  <si>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</si>
  <si>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</si>
  <si>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</si>
  <si>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</si>
  <si>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</si>
  <si>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</si>
  <si>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</si>
  <si>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</si>
  <si>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</si>
  <si>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</si>
  <si>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</si>
  <si>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</si>
  <si>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</si>
  <si>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</si>
  <si>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</si>
  <si>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</si>
  <si>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</si>
  <si>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</si>
  <si>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</si>
  <si>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</si>
  <si>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</si>
  <si>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</si>
  <si>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</si>
  <si>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</si>
  <si>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</si>
  <si>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</si>
  <si>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</si>
  <si>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</si>
  <si>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</si>
  <si>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</si>
  <si>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</si>
  <si>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</si>
  <si>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</si>
  <si>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</si>
  <si>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</si>
  <si>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</si>
  <si>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</si>
  <si>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</si>
  <si>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</si>
  <si>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</si>
  <si>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</si>
  <si>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</si>
  <si>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</si>
  <si>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</si>
  <si>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</si>
  <si>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</si>
  <si>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</si>
  <si>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</si>
  <si>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</si>
  <si>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</si>
  <si>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</si>
  <si>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</si>
  <si>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</si>
  <si>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</si>
  <si>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</si>
  <si>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</si>
  <si>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</si>
  <si>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</si>
  <si>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</si>
  <si>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</si>
  <si>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</si>
  <si>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</si>
  <si>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</si>
  <si>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</si>
  <si>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</si>
  <si>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</si>
  <si>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</si>
  <si>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</si>
  <si>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</si>
  <si>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</si>
  <si>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</si>
  <si>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</si>
  <si>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</si>
  <si>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</si>
  <si>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</si>
  <si>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</si>
  <si>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</si>
  <si>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</si>
  <si>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</si>
  <si>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</si>
  <si>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</si>
  <si>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</si>
  <si>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</si>
  <si>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</si>
  <si>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</si>
  <si>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</si>
  <si>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</si>
  <si>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</si>
  <si>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</si>
  <si>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</si>
  <si>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</si>
  <si>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</si>
  <si>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</si>
  <si>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</si>
  <si>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</si>
  <si>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</si>
  <si>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</si>
  <si>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</si>
  <si>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</si>
  <si>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</si>
  <si>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</si>
  <si>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</si>
  <si>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</si>
  <si>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</si>
  <si>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</si>
  <si>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</si>
  <si>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</si>
  <si>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</si>
  <si>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</si>
  <si>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</si>
  <si>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</si>
  <si>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</si>
  <si>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</si>
  <si>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</si>
  <si>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</si>
  <si>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</si>
  <si>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</si>
  <si>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</si>
  <si>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</si>
  <si>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</si>
  <si>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</si>
  <si>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</si>
  <si>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</si>
  <si>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</si>
  <si>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</si>
  <si>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</si>
  <si>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</si>
  <si>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</si>
  <si>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</si>
  <si>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</si>
  <si>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</si>
  <si>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</si>
  <si>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</si>
  <si>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</si>
  <si>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</si>
  <si>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</si>
  <si>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</si>
  <si>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</si>
  <si>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</si>
  <si>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</si>
  <si>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</si>
  <si>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</si>
  <si>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</si>
  <si>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</si>
  <si>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</si>
  <si>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</si>
  <si>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</si>
  <si>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</si>
  <si>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</si>
  <si>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</si>
  <si>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</si>
  <si>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</si>
  <si>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</si>
  <si>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</si>
  <si>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</si>
  <si>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</si>
  <si>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</si>
  <si>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</si>
  <si>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</si>
  <si>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</si>
  <si>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</si>
  <si>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</si>
  <si>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</si>
  <si>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</si>
  <si>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</si>
  <si>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</si>
  <si>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</si>
  <si>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</si>
  <si>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</si>
  <si>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</si>
  <si>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</si>
  <si>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</si>
  <si>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</si>
  <si>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</si>
  <si>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</si>
  <si>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</si>
  <si>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</si>
  <si>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</si>
  <si>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</si>
  <si>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</si>
  <si>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</si>
  <si>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</si>
  <si>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</si>
  <si>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</si>
  <si>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</si>
  <si>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</si>
  <si>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</si>
  <si>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</si>
  <si>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</si>
  <si>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</si>
  <si>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</si>
  <si>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</si>
  <si>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</si>
  <si>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</si>
  <si>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</si>
  <si>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</si>
  <si>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</si>
  <si>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</si>
  <si>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</si>
  <si>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</si>
  <si>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</si>
  <si>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</si>
  <si>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</si>
  <si>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</si>
  <si>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</si>
  <si>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</si>
  <si>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</si>
  <si>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</si>
  <si>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</si>
  <si>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</si>
  <si>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</si>
  <si>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</si>
  <si>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</si>
  <si>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</si>
  <si>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</si>
  <si>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</si>
  <si>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</si>
  <si>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</si>
  <si>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</si>
  <si>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</si>
  <si>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</si>
  <si>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</si>
  <si>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</si>
  <si>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</si>
  <si>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</si>
  <si>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</si>
  <si>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</si>
  <si>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</si>
  <si>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</si>
  <si>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</si>
  <si>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</si>
  <si>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</si>
  <si>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</si>
  <si>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</si>
  <si>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</si>
  <si>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</si>
  <si>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</si>
  <si>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</si>
  <si>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</si>
  <si>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</si>
  <si>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</si>
  <si>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</si>
  <si>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</si>
  <si>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</si>
  <si>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</si>
  <si>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</si>
  <si>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</si>
  <si>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</si>
  <si>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</si>
  <si>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</si>
  <si>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</si>
  <si>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</si>
  <si>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</si>
  <si>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</si>
  <si>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</si>
  <si>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</si>
  <si>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</si>
  <si>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</si>
  <si>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</si>
  <si>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</si>
  <si>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</si>
  <si>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</si>
  <si>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</si>
  <si>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</si>
  <si>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</si>
  <si>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</si>
  <si>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</si>
  <si>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</si>
  <si>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</si>
  <si>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</si>
  <si>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</si>
  <si>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</si>
  <si>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</si>
  <si>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</si>
  <si>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</si>
  <si>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</si>
  <si>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</si>
  <si>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</si>
  <si>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</si>
  <si>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</si>
  <si>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</si>
  <si>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</si>
  <si>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</si>
  <si>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</si>
  <si>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</si>
  <si>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</si>
  <si>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</si>
  <si>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</si>
  <si>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</si>
  <si>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</si>
  <si>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</si>
  <si>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</si>
  <si>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</si>
  <si>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</si>
  <si>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</si>
  <si>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</si>
  <si>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</si>
  <si>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</si>
  <si>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</si>
  <si>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</si>
  <si>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</si>
  <si>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</si>
  <si>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</si>
  <si>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</si>
  <si>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</si>
  <si>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</si>
  <si>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</si>
  <si>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</si>
  <si>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</si>
  <si>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</si>
  <si>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</si>
  <si>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</si>
  <si>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</si>
  <si>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</si>
  <si>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</si>
  <si>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</si>
  <si>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</si>
  <si>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</si>
  <si>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</si>
  <si>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</si>
  <si>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</si>
  <si>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</si>
  <si>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</si>
  <si>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</si>
  <si>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</si>
  <si>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</si>
  <si>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</si>
  <si>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</si>
  <si>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</si>
  <si>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</si>
  <si>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</si>
  <si>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</si>
  <si>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</si>
  <si>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</si>
  <si>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</si>
  <si>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</si>
  <si>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</si>
  <si>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</si>
  <si>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</si>
  <si>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</si>
  <si>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</si>
  <si>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</si>
  <si>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</si>
  <si>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</si>
  <si>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</si>
  <si>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</si>
  <si>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</si>
  <si>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</si>
  <si>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</si>
  <si>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</si>
  <si>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</si>
  <si>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</si>
  <si>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</si>
  <si>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</si>
  <si>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</si>
  <si>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</si>
  <si>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</si>
  <si>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</si>
  <si>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</si>
  <si>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</si>
  <si>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</si>
  <si>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</si>
  <si>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</si>
  <si>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</si>
  <si>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</si>
  <si>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</si>
  <si>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</si>
  <si>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</si>
  <si>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</si>
  <si>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</si>
  <si>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</si>
  <si>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</si>
  <si>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</si>
  <si>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</si>
  <si>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</si>
  <si>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</si>
  <si>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</si>
  <si>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</si>
  <si>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</si>
  <si>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</si>
  <si>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</si>
  <si>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</si>
  <si>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</si>
  <si>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</si>
  <si>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</si>
  <si>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</si>
  <si>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</si>
  <si>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</si>
  <si>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</si>
  <si>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</si>
  <si>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</si>
  <si>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</si>
  <si>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</si>
  <si>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</si>
  <si>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</si>
  <si>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</si>
  <si>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</si>
  <si>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</si>
  <si>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</si>
  <si>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</si>
  <si>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</si>
  <si>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</si>
  <si>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</si>
  <si>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</si>
  <si>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</si>
  <si>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</si>
  <si>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</si>
  <si>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</si>
  <si>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</si>
  <si>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</si>
  <si>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</si>
  <si>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</si>
  <si>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</si>
  <si>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</si>
  <si>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</si>
  <si>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</si>
  <si>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</si>
  <si>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</si>
  <si>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</si>
  <si>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</si>
  <si>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</si>
  <si>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</si>
  <si>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</si>
  <si>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</si>
  <si>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</si>
  <si>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</si>
  <si>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</si>
  <si>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</si>
  <si>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</si>
  <si>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</si>
  <si>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</si>
  <si>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</si>
  <si>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</si>
  <si>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</si>
  <si>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</si>
  <si>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</si>
  <si>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</si>
  <si>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</si>
  <si>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</si>
  <si>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</si>
  <si>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</si>
  <si>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</si>
  <si>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</si>
  <si>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</si>
  <si>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</si>
  <si>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</si>
  <si>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</si>
  <si>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</si>
  <si>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</si>
  <si>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</si>
  <si>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</si>
  <si>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</si>
  <si>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</si>
  <si>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</si>
  <si>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</si>
  <si>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</si>
  <si>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</si>
  <si>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</si>
  <si>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</si>
  <si>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</si>
  <si>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</si>
  <si>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</si>
  <si>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</si>
  <si>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</si>
  <si>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</si>
  <si>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</si>
  <si>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</si>
  <si>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</si>
  <si>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</si>
  <si>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</si>
  <si>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</si>
  <si>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</si>
  <si>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</si>
  <si>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</si>
  <si>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</si>
  <si>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</si>
  <si>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</si>
  <si>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</si>
  <si>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</si>
  <si>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</si>
  <si>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</si>
  <si>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</si>
  <si>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</si>
  <si>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</si>
  <si>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</si>
  <si>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</si>
  <si>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</si>
  <si>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</si>
  <si>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</si>
  <si>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</si>
  <si>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</si>
  <si>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</si>
  <si>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</si>
  <si>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</si>
  <si>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</si>
  <si>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</si>
  <si>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</si>
  <si>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</si>
  <si>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</si>
  <si>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</si>
  <si>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</si>
  <si>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</si>
  <si>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</si>
  <si>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</si>
  <si>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</si>
  <si>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</si>
  <si>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</si>
  <si>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</si>
  <si>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</si>
  <si>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</si>
  <si>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</si>
  <si>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</si>
  <si>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</si>
  <si>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</si>
  <si>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</si>
  <si>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</si>
  <si>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</si>
  <si>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</si>
  <si>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</si>
  <si>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</si>
  <si>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</si>
  <si>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</si>
  <si>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</si>
  <si>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</si>
  <si>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</si>
  <si>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</si>
  <si>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</si>
  <si>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</si>
  <si>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</si>
  <si>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</si>
  <si>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</si>
  <si>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</si>
  <si>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</si>
  <si>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</si>
  <si>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</si>
  <si>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</si>
  <si>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</si>
  <si>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</si>
  <si>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</si>
  <si>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</si>
  <si>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</si>
  <si>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</si>
  <si>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</si>
  <si>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</si>
  <si>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</si>
  <si>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</si>
  <si>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</si>
  <si>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</si>
  <si>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</si>
  <si>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</si>
  <si>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</si>
  <si>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</si>
  <si>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</si>
  <si>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</si>
  <si>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</si>
  <si>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</si>
  <si>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</si>
  <si>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</si>
  <si>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</si>
  <si>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</si>
  <si>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</si>
  <si>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</si>
  <si>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</si>
  <si>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</si>
  <si>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</si>
  <si>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</si>
  <si>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</si>
  <si>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</si>
  <si>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</si>
  <si>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</si>
  <si>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</si>
  <si>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</si>
  <si>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</si>
  <si>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</si>
  <si>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</si>
  <si>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</si>
  <si>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</si>
  <si>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</si>
  <si>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</si>
  <si>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</si>
  <si>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</si>
  <si>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</si>
  <si>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</si>
  <si>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</si>
  <si>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</si>
  <si>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</si>
  <si>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</si>
  <si>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</si>
  <si>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</si>
  <si>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</si>
  <si>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</si>
  <si>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</si>
  <si>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</si>
  <si>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</si>
  <si>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</si>
  <si>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</si>
  <si>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</si>
  <si>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</si>
  <si>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</si>
  <si>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</si>
  <si>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</si>
  <si>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</si>
  <si>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</si>
  <si>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</si>
  <si>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</si>
  <si>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</si>
  <si>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</si>
  <si>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</si>
  <si>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</si>
  <si>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</si>
  <si>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</si>
  <si>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</si>
  <si>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</si>
  <si>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</si>
  <si>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</si>
  <si>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</si>
  <si>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</si>
  <si>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</si>
  <si>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</si>
  <si>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</si>
  <si>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</si>
  <si>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</si>
  <si>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</si>
  <si>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</si>
  <si>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</si>
  <si>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</si>
  <si>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</si>
  <si>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</si>
  <si>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</si>
  <si>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</si>
  <si>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</si>
  <si>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</si>
  <si>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</si>
  <si>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</si>
  <si>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</si>
  <si>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</si>
  <si>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</si>
  <si>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</si>
  <si>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</si>
  <si>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</si>
  <si>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</si>
  <si>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</si>
  <si>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</si>
  <si>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</si>
  <si>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</si>
  <si>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</si>
  <si>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</si>
  <si>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</si>
  <si>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</si>
  <si>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</si>
  <si>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</si>
  <si>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</si>
  <si>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</si>
  <si>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</si>
  <si>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</si>
  <si>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</si>
  <si>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</si>
  <si>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</si>
  <si>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</si>
  <si>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</si>
  <si>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</si>
  <si>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</si>
  <si>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</si>
  <si>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</si>
  <si>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</si>
  <si>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</si>
  <si>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</si>
  <si>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</si>
  <si>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</si>
  <si>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</si>
  <si>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</si>
  <si>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</si>
  <si>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</si>
  <si>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</si>
  <si>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</si>
  <si>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</si>
  <si>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</si>
  <si>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</si>
  <si>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</si>
  <si>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</si>
  <si>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</si>
  <si>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</si>
  <si>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</si>
  <si>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</si>
  <si>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</si>
  <si>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</si>
  <si>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</si>
  <si>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</si>
  <si>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</si>
  <si>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</si>
  <si>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</si>
  <si>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</si>
  <si>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</si>
  <si>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</si>
  <si>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</si>
  <si>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</si>
  <si>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</si>
  <si>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</si>
  <si>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</si>
  <si>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</si>
  <si>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</si>
  <si>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</si>
  <si>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</si>
  <si>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</si>
  <si>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</si>
  <si>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</si>
  <si>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</si>
  <si>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</si>
  <si>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</si>
  <si>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</si>
  <si>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</si>
  <si>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</si>
  <si>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</si>
  <si>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</si>
  <si>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</si>
  <si>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</si>
  <si>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</si>
  <si>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</si>
  <si>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</si>
  <si>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</si>
  <si>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</si>
  <si>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</si>
  <si>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</si>
  <si>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</si>
  <si>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</si>
  <si>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</si>
  <si>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</si>
  <si>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</si>
  <si>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</si>
  <si>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</si>
  <si>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</si>
  <si>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</si>
  <si>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</si>
  <si>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</si>
  <si>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</si>
  <si>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</si>
  <si>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</si>
  <si>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</si>
  <si>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</si>
  <si>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</si>
  <si>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</si>
  <si>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</si>
  <si>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</si>
  <si>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</si>
  <si>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</si>
  <si>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</si>
  <si>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</si>
  <si>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</si>
  <si>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</si>
  <si>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</si>
  <si>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</si>
  <si>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</si>
  <si>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</si>
  <si>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</si>
  <si>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</si>
  <si>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</si>
  <si>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</si>
  <si>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</si>
  <si>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</si>
  <si>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</si>
  <si>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</si>
  <si>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</si>
  <si>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</si>
  <si>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</si>
  <si>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</si>
  <si>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</si>
  <si>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</si>
  <si>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</si>
  <si>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</si>
  <si>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</si>
  <si>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</si>
  <si>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</si>
  <si>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</si>
  <si>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</si>
  <si>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</si>
  <si>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</si>
  <si>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</si>
  <si>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</si>
  <si>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</si>
  <si>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</si>
  <si>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</si>
  <si>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</si>
  <si>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</si>
  <si>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</si>
  <si>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</si>
  <si>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</si>
  <si>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</si>
  <si>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</si>
  <si>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</si>
  <si>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</si>
  <si>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</si>
  <si>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</si>
  <si>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</si>
  <si>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</si>
  <si>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</si>
  <si>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</si>
  <si>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</si>
  <si>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</si>
  <si>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</si>
  <si>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</si>
  <si>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</si>
  <si>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</si>
  <si>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</si>
  <si>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</si>
  <si>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</si>
  <si>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</si>
  <si>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</si>
  <si>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</si>
  <si>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</si>
  <si>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</si>
  <si>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</si>
  <si>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</si>
  <si>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</si>
  <si>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</si>
  <si>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</si>
  <si>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</si>
  <si>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</si>
  <si>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</si>
  <si>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</si>
  <si>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</si>
  <si>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</si>
  <si>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</si>
  <si>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</si>
  <si>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</si>
  <si>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</si>
  <si>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</si>
  <si>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</si>
  <si>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</si>
  <si>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</si>
  <si>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</si>
  <si>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</si>
  <si>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</si>
  <si>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</si>
  <si>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</si>
  <si>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</si>
  <si>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</si>
  <si>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</si>
  <si>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</si>
  <si>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</si>
  <si>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</si>
  <si>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</si>
  <si>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</si>
  <si>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</si>
  <si>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</si>
  <si>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</si>
  <si>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</si>
  <si>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</si>
  <si>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EU-27</t>
  </si>
  <si>
    <t>Dataset: Trade in employment (TiM) 2023 ed.</t>
  </si>
  <si>
    <t>DTOTAL: Total economic activities</t>
  </si>
  <si>
    <t>2020</t>
  </si>
  <si>
    <t>EU27_2020: European Union (27 countries)</t>
  </si>
  <si>
    <t xml:space="preserve">  D01T03: Agriculture, hunting, forestry and fishing</t>
  </si>
  <si>
    <t xml:space="preserve">  D35T39: Electricity, gas, water supply, sewerage, waste and remediation activities</t>
  </si>
  <si>
    <t xml:space="preserve">  D45T82: Total Business Sector Services</t>
  </si>
  <si>
    <t xml:space="preserve">  D84T98: Public admin, education, health and other personal services</t>
  </si>
  <si>
    <t xml:space="preserve">    D01T02: Agriculture, hunting, forestry</t>
  </si>
  <si>
    <t xml:space="preserve">    D03: Fishing and aquaculture</t>
  </si>
  <si>
    <t xml:space="preserve">    D05T06: Mining and quarrying, energy producing products</t>
  </si>
  <si>
    <t xml:space="preserve">    D07T08: Mining and quarrying, non-energy producing products</t>
  </si>
  <si>
    <t xml:space="preserve">    D16T18: Wood and paper products and printing</t>
  </si>
  <si>
    <t xml:space="preserve">    D26T27: Computer, electronic and electrical equipment</t>
  </si>
  <si>
    <t xml:space="preserve">    D28: Machinery and equipment n.e.c</t>
  </si>
  <si>
    <t xml:space="preserve">    D31T33: Manufacturing nec; repair and installation of machinery and equipment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</si>
  <si>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</si>
  <si>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</si>
  <si>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    D22: Rubber and plastics products</t>
  </si>
  <si>
    <t xml:space="preserve">      D55T56: Accommodation and food service activities</t>
  </si>
  <si>
    <t xml:space="preserve">      D62T63: Computer programming, consultancy and information services activities</t>
  </si>
  <si>
    <t xml:space="preserve">      D69T75: Professional, scientific and technical activities</t>
  </si>
  <si>
    <t xml:space="preserve">      D77T82: Administrative and support services activities</t>
  </si>
  <si>
    <t xml:space="preserve">      D84: Public administration and defence; compulsory social security</t>
  </si>
  <si>
    <t xml:space="preserve">      D86T88: Human health and social work activities</t>
  </si>
  <si>
    <t xml:space="preserve">      D90T96: Other community, social and personal services</t>
  </si>
  <si>
    <t xml:space="preserve">      D97T98: Activities of households as employers; undifferentiated goods- and services-producing activities of households for own use</t>
  </si>
  <si>
    <t xml:space="preserve">        D20: Chemical and chemical products</t>
  </si>
  <si>
    <t xml:space="preserve">        D21: Pharmaceuticals, medicinal chemical and botanical products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</si>
  <si>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</si>
  <si>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</si>
  <si>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</si>
  <si>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</si>
  <si>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</si>
  <si>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  D90T93: Arts, entertainment and recreation</t>
  </si>
  <si>
    <t xml:space="preserve">        D94T96: Other service activities</t>
  </si>
  <si>
    <t>^this will be in the oecd data that is already here</t>
  </si>
  <si>
    <t>^ use https://stat.unido.org/database/MINSTAT%202020,%20ISIC%20Revision%204</t>
  </si>
  <si>
    <t>^Potencia</t>
  </si>
  <si>
    <t>split employment and everything by the same ratio of value added</t>
  </si>
  <si>
    <t>^ Potencia ? Do the ratio breakout here too?</t>
  </si>
  <si>
    <t>351 in unido data</t>
  </si>
  <si>
    <t>352 + 353 in unido data</t>
  </si>
  <si>
    <t>36, 37, 38, 39 in unido data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</si>
  <si>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</si>
  <si>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</si>
  <si>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</si>
  <si>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</si>
  <si>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</si>
  <si>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</si>
  <si>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</si>
  <si>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</si>
  <si>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</si>
  <si>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</si>
  <si>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Mining of coal and lignite</t>
  </si>
  <si>
    <t>051</t>
  </si>
  <si>
    <t>Mining of hard coal</t>
  </si>
  <si>
    <t>052</t>
  </si>
  <si>
    <t>Mining of lignite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</si>
  <si>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</si>
  <si>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</si>
  <si>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</si>
  <si>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</si>
  <si>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</si>
  <si>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</si>
  <si>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</si>
  <si>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</si>
  <si>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</si>
  <si>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</si>
  <si>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</si>
  <si>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</si>
  <si>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</si>
  <si>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</si>
  <si>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</si>
  <si>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</si>
  <si>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</si>
  <si>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</si>
  <si>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</si>
  <si>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</si>
  <si>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</si>
  <si>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</si>
  <si>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</si>
  <si>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</si>
  <si>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</si>
  <si>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</si>
  <si>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</si>
  <si>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</si>
  <si>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</si>
  <si>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</si>
  <si>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</si>
  <si>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</si>
  <si>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</si>
  <si>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</si>
  <si>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</si>
  <si>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</si>
  <si>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</si>
  <si>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</si>
  <si>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</si>
  <si>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Employment (EEs) share</t>
  </si>
  <si>
    <t>EU28 - Non-metallic mineral products</t>
  </si>
  <si>
    <t>Value added (M€2010)</t>
  </si>
  <si>
    <t>Cement</t>
  </si>
  <si>
    <t>Ceramics &amp; other NMM</t>
  </si>
  <si>
    <t xml:space="preserve">Glass production </t>
  </si>
  <si>
    <t>EU28 - Iron and Steel</t>
  </si>
  <si>
    <t>EU28 - Non Ferrous Metals</t>
  </si>
  <si>
    <t>EU Bureau of Labor Statistics</t>
  </si>
  <si>
    <t>from BLS and BEA publications for the EU  Data for various other countries that can</t>
  </si>
  <si>
    <t xml:space="preserve">Source: </t>
  </si>
  <si>
    <t>Potencia Central 2018 scenario</t>
  </si>
  <si>
    <t>https://stat.unido.org/database/MINSTAT%202020,%20ISIC%20Revision%204</t>
  </si>
  <si>
    <t>Unido MINSTAT</t>
  </si>
  <si>
    <t>&lt;-- using gross output as a proxy for the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</si>
</sst>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0E+00"/>
    <numFmt numFmtId="166" formatCode="0.0"/>
    <numFmt numFmtId="167" formatCode="#,##0.0;\-#,##0.0;&quot;-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1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11" fontId="13" fillId="0" borderId="0" xfId="0" applyNumberFormat="1" applyFont="1" applyAlignment="1">
      <alignment horizontal="right"/>
    </xf>
    <xf numFmtId="11" fontId="0" fillId="0" borderId="14" xfId="0" applyNumberFormat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9" fillId="16" borderId="7" xfId="0" applyFont="1" applyFill="1" applyBorder="1" applyAlignment="1">
      <alignment horizontal="right" vertical="center" wrapText="1"/>
    </xf>
    <xf numFmtId="0" fontId="9" fillId="16" borderId="6" xfId="0" applyFont="1" applyFill="1" applyBorder="1" applyAlignment="1">
      <alignment horizontal="right" vertical="center" wrapText="1"/>
    </xf>
    <xf numFmtId="0" fontId="11" fillId="16" borderId="5" xfId="0" applyFont="1" applyFill="1" applyBorder="1" applyAlignment="1">
      <alignment horizontal="center" vertical="top" wrapText="1"/>
    </xf>
    <xf numFmtId="0" fontId="15" fillId="16" borderId="0" xfId="0" applyFont="1" applyFill="1"/>
    <xf numFmtId="0" fontId="16" fillId="0" borderId="0" xfId="0" applyFont="1"/>
    <xf numFmtId="0" fontId="13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1" fontId="0" fillId="7" borderId="0" xfId="0" applyNumberFormat="1" applyFill="1"/>
    <xf numFmtId="0" fontId="0" fillId="7" borderId="17" xfId="0" applyFill="1" applyBorder="1" applyAlignment="1">
      <alignment horizontal="right"/>
    </xf>
    <xf numFmtId="1" fontId="0" fillId="7" borderId="17" xfId="0" applyNumberFormat="1" applyFill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8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13" xfId="0" applyFont="1" applyFill="1" applyBorder="1" applyAlignment="1">
      <alignment horizontal="right" vertical="center" wrapText="1"/>
    </xf>
    <xf numFmtId="0" fontId="6" fillId="3" borderId="12" xfId="0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1" fillId="17" borderId="18" xfId="0" applyFont="1" applyFill="1" applyBorder="1"/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0" fontId="1" fillId="17" borderId="19" xfId="0" applyFont="1" applyFill="1" applyBorder="1" applyAlignment="1">
      <alignment horizontal="left"/>
    </xf>
    <xf numFmtId="0" fontId="1" fillId="17" borderId="19" xfId="0" applyFont="1" applyFill="1" applyBorder="1"/>
    <xf numFmtId="0" fontId="17" fillId="18" borderId="20" xfId="2" applyFont="1" applyFill="1" applyBorder="1" applyAlignment="1">
      <alignment horizontal="left" vertical="center"/>
    </xf>
    <xf numFmtId="1" fontId="18" fillId="18" borderId="20" xfId="2" applyNumberFormat="1" applyFont="1" applyFill="1" applyBorder="1" applyAlignment="1">
      <alignment horizontal="center" vertical="center"/>
    </xf>
    <xf numFmtId="0" fontId="19" fillId="19" borderId="0" xfId="2" applyFont="1" applyFill="1" applyAlignment="1">
      <alignment vertical="center"/>
    </xf>
    <xf numFmtId="166" fontId="20" fillId="0" borderId="0" xfId="2" applyNumberFormat="1" applyFont="1" applyAlignment="1">
      <alignment vertical="center"/>
    </xf>
    <xf numFmtId="1" fontId="19" fillId="19" borderId="0" xfId="2" applyNumberFormat="1" applyFont="1" applyFill="1" applyAlignment="1">
      <alignment vertical="center"/>
    </xf>
    <xf numFmtId="0" fontId="21" fillId="20" borderId="20" xfId="2" applyFont="1" applyFill="1" applyBorder="1" applyAlignment="1">
      <alignment horizontal="left" vertical="center"/>
    </xf>
    <xf numFmtId="167" fontId="19" fillId="20" borderId="20" xfId="2" applyNumberFormat="1" applyFont="1" applyFill="1" applyBorder="1" applyAlignment="1">
      <alignment vertical="center"/>
    </xf>
    <xf numFmtId="0" fontId="22" fillId="0" borderId="21" xfId="2" applyFont="1" applyBorder="1" applyAlignment="1">
      <alignment horizontal="left" vertical="center" indent="1"/>
    </xf>
    <xf numFmtId="167" fontId="22" fillId="0" borderId="2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indent="1"/>
    </xf>
    <xf numFmtId="167" fontId="22" fillId="0" borderId="0" xfId="2" applyNumberFormat="1" applyFont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7" fontId="22" fillId="0" borderId="22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2" fontId="0" fillId="0" borderId="0" xfId="0" applyNumberFormat="1"/>
    <xf numFmtId="2" fontId="0" fillId="0" borderId="14" xfId="0" applyNumberFormat="1" applyBorder="1"/>
    <xf numFmtId="2" fontId="13" fillId="0" borderId="0" xfId="0" applyNumberFormat="1" applyFon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ObIC\BAU%20Outpu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ObIC/BAU%20Outpu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TTL"/>
      <sheetName val="OECD TTL EU"/>
      <sheetName val="U.S. Data for ISIC Splits"/>
      <sheetName val="EU Data for ISIC Splits"/>
      <sheetName val="BObIC"/>
    </sheetNames>
    <sheetDataSet>
      <sheetData sheetId="0" refreshError="1"/>
      <sheetData sheetId="1" refreshError="1"/>
      <sheetData sheetId="2">
        <row r="35">
          <cell r="M35">
            <v>604921.50000000012</v>
          </cell>
          <cell r="N35">
            <v>336259.10000000009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28%5d&amp;ShowOnWeb=true&amp;Lang=en" TargetMode="External"/><Relationship Id="rId13" Type="http://schemas.openxmlformats.org/officeDocument/2006/relationships/hyperlink" Target="http://localhost/OECDStat_Metadata/ShowMetadata.ashx?Dataset=TIM_2019_MAIN&amp;Coords=%5bVAR%5d.%5bEMPN%5d&amp;ShowOnWeb=true&amp;Lang=en" TargetMode="External"/><Relationship Id="rId3" Type="http://schemas.openxmlformats.org/officeDocument/2006/relationships/hyperlink" Target="http://localhost/OECDStat_Metadata/ShowMetadata.ashx?Dataset=TIM_2019_MAIN&amp;Coords=%5bCOU%5d.%5bZNAM%5d&amp;ShowOnWeb=true&amp;Lang=en" TargetMode="External"/><Relationship Id="rId7" Type="http://schemas.openxmlformats.org/officeDocument/2006/relationships/hyperlink" Target="http://localhost/OECDStat_Metadata/ShowMetadata.ashx?Dataset=TIM_2019_MAIN&amp;Coords=%5bCOU%5d.%5bEU13%5d&amp;ShowOnWeb=true&amp;Lang=en" TargetMode="External"/><Relationship Id="rId12" Type="http://schemas.openxmlformats.org/officeDocument/2006/relationships/hyperlink" Target="http://localhost/OECDStat_Metadata/ShowMetadata.ashx?Dataset=TIM_2019_MAIN&amp;Coords=%5bCOU%5d.%5bISR%5d&amp;ShowOnWeb=true&amp;Lang=en" TargetMode="External"/><Relationship Id="rId2" Type="http://schemas.openxmlformats.org/officeDocument/2006/relationships/hyperlink" Target="http://localhost/OECDStat_Metadata/ShowMetadata.ashx?Dataset=TIM_2019_MAIN&amp;Coords=%5bCOU%5d.%5bZEUR%5d&amp;ShowOnWeb=true&amp;Lang=en" TargetMode="External"/><Relationship Id="rId1" Type="http://schemas.openxmlformats.org/officeDocument/2006/relationships/hyperlink" Target="https://stats-3.oecd.org/index.aspx?DatasetCode=TIM_2019_MAIN" TargetMode="External"/><Relationship Id="rId6" Type="http://schemas.openxmlformats.org/officeDocument/2006/relationships/hyperlink" Target="http://localhost/OECDStat_Metadata/ShowMetadata.ashx?Dataset=TIM_2019_MAIN&amp;Coords=%5bCOU%5d.%5bEA19%5d&amp;ShowOnWeb=true&amp;Lang=en" TargetMode="External"/><Relationship Id="rId11" Type="http://schemas.openxmlformats.org/officeDocument/2006/relationships/hyperlink" Target="http://localhost/OECDStat_Metadata/ShowMetadata.ashx?Dataset=TIM_2019_MAIN&amp;Coords=%5bCOU%5d.%5bCYP%5d&amp;ShowOnWeb=true&amp;Lang=en" TargetMode="External"/><Relationship Id="rId5" Type="http://schemas.openxmlformats.org/officeDocument/2006/relationships/hyperlink" Target="http://localhost/OECDStat_Metadata/ShowMetadata.ashx?Dataset=TIM_2019_MAIN&amp;Coords=%5bCOU%5d.%5bEA12%5d&amp;ShowOnWeb=true&amp;Lang=en" TargetMode="External"/><Relationship Id="rId10" Type="http://schemas.openxmlformats.org/officeDocument/2006/relationships/hyperlink" Target="http://localhost/OECDStat_Metadata/ShowMetadata.ashx?Dataset=TIM_2019_MAIN&amp;Coords=%5bCOU%5d.%5bEASIA%5d&amp;ShowOnWeb=true&amp;Lang=en" TargetMode="External"/><Relationship Id="rId4" Type="http://schemas.openxmlformats.org/officeDocument/2006/relationships/hyperlink" Target="http://localhost/OECDStat_Metadata/ShowMetadata.ashx?Dataset=TIM_2019_MAIN&amp;Coords=%5bCOU%5d.%5bG20%5d&amp;ShowOnWeb=true&amp;Lang=en" TargetMode="External"/><Relationship Id="rId9" Type="http://schemas.openxmlformats.org/officeDocument/2006/relationships/hyperlink" Target="http://localhost/OECDStat_Metadata/ShowMetadata.ashx?Dataset=TIM_2019_MAIN&amp;Coords=%5bCOU%5d.%5bEU15%5d&amp;ShowOnWeb=true&amp;Lang=en" TargetMode="External"/><Relationship Id="rId14" Type="http://schemas.openxmlformats.org/officeDocument/2006/relationships/hyperlink" Target="http://localhost/OECDStat_Metadata/ShowMetadata.ashx?Dataset=TIM_2019_MAIN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TIM_2023&amp;Coords=%5bCOU%5d.%5bEU27_2020%5d&amp;ShowOnWeb=true&amp;Lang=en" TargetMode="External"/><Relationship Id="rId2" Type="http://schemas.openxmlformats.org/officeDocument/2006/relationships/hyperlink" Target="http://stats.oecd.org/OECDStat_Metadata/ShowMetadata.ashx?Dataset=TIM_2023&amp;Coords=%5bVAR%5d.%5bEMPN%5d&amp;ShowOnWeb=true&amp;Lang=en" TargetMode="External"/><Relationship Id="rId1" Type="http://schemas.openxmlformats.org/officeDocument/2006/relationships/hyperlink" Target="http://stats.oecd.org/OECDStat_Metadata/ShowMetadata.ashx?Dataset=TIM_2023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7" sqref="B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7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7" t="s">
        <v>1185</v>
      </c>
    </row>
    <row r="11" spans="1:2" x14ac:dyDescent="0.25">
      <c r="B11" t="s">
        <v>1303</v>
      </c>
    </row>
    <row r="12" spans="1:2" x14ac:dyDescent="0.25">
      <c r="B12" s="2">
        <v>2015</v>
      </c>
    </row>
    <row r="13" spans="1:2" x14ac:dyDescent="0.25">
      <c r="B13" t="s">
        <v>197</v>
      </c>
    </row>
    <row r="14" spans="1:2" x14ac:dyDescent="0.25">
      <c r="B14" s="3" t="s">
        <v>198</v>
      </c>
    </row>
    <row r="15" spans="1:2" x14ac:dyDescent="0.25">
      <c r="B15" t="s">
        <v>213</v>
      </c>
    </row>
    <row r="17" spans="1:2" x14ac:dyDescent="0.25">
      <c r="B17" t="s">
        <v>200</v>
      </c>
    </row>
    <row r="18" spans="1:2" x14ac:dyDescent="0.25">
      <c r="B18" s="2">
        <v>2020</v>
      </c>
    </row>
    <row r="19" spans="1:2" x14ac:dyDescent="0.25">
      <c r="B19" t="s">
        <v>206</v>
      </c>
    </row>
    <row r="20" spans="1:2" x14ac:dyDescent="0.25">
      <c r="B20" s="3" t="s">
        <v>207</v>
      </c>
    </row>
    <row r="21" spans="1:2" x14ac:dyDescent="0.25">
      <c r="B21" s="49" t="s">
        <v>212</v>
      </c>
    </row>
    <row r="22" spans="1:2" x14ac:dyDescent="0.25">
      <c r="B22" s="49" t="s">
        <v>208</v>
      </c>
    </row>
    <row r="23" spans="1:2" x14ac:dyDescent="0.25">
      <c r="B23" s="49" t="s">
        <v>210</v>
      </c>
    </row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1186</v>
      </c>
    </row>
    <row r="31" spans="1:2" x14ac:dyDescent="0.25">
      <c r="A31" t="s">
        <v>1304</v>
      </c>
    </row>
    <row r="32" spans="1:2" x14ac:dyDescent="0.25">
      <c r="A32" t="s">
        <v>1195</v>
      </c>
    </row>
    <row r="33" spans="1:1" x14ac:dyDescent="0.25">
      <c r="A33" t="s">
        <v>1187</v>
      </c>
    </row>
    <row r="34" spans="1:1" x14ac:dyDescent="0.25">
      <c r="A34" s="3" t="s">
        <v>179</v>
      </c>
    </row>
    <row r="36" spans="1:1" x14ac:dyDescent="0.25">
      <c r="A36" t="s">
        <v>188</v>
      </c>
    </row>
    <row r="37" spans="1:1" x14ac:dyDescent="0.25">
      <c r="A37" t="s">
        <v>184</v>
      </c>
    </row>
    <row r="38" spans="1:1" x14ac:dyDescent="0.25">
      <c r="A38" t="s">
        <v>185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71" t="s">
        <v>170</v>
      </c>
      <c r="B3" s="72"/>
      <c r="C3" s="73" t="s">
        <v>169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5"/>
    </row>
    <row r="4" spans="1:57" x14ac:dyDescent="0.2">
      <c r="A4" s="71" t="s">
        <v>168</v>
      </c>
      <c r="B4" s="72"/>
      <c r="C4" s="76" t="s">
        <v>167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8"/>
    </row>
    <row r="5" spans="1:57" x14ac:dyDescent="0.2">
      <c r="A5" s="71" t="s">
        <v>6</v>
      </c>
      <c r="B5" s="72"/>
      <c r="C5" s="76" t="s">
        <v>7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8"/>
    </row>
    <row r="6" spans="1:57" x14ac:dyDescent="0.2">
      <c r="A6" s="71" t="s">
        <v>8</v>
      </c>
      <c r="B6" s="72"/>
      <c r="C6" s="76" t="s">
        <v>166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8"/>
    </row>
    <row r="7" spans="1:57" x14ac:dyDescent="0.2">
      <c r="A7" s="79" t="s">
        <v>165</v>
      </c>
      <c r="B7" s="80"/>
      <c r="C7" s="85" t="s">
        <v>164</v>
      </c>
      <c r="D7" s="88" t="s">
        <v>164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90"/>
    </row>
    <row r="8" spans="1:57" x14ac:dyDescent="0.2">
      <c r="A8" s="81"/>
      <c r="B8" s="82"/>
      <c r="C8" s="86"/>
      <c r="D8" s="85" t="s">
        <v>163</v>
      </c>
      <c r="E8" s="85" t="s">
        <v>162</v>
      </c>
      <c r="F8" s="88" t="s">
        <v>162</v>
      </c>
      <c r="G8" s="89"/>
      <c r="H8" s="90"/>
      <c r="I8" s="85" t="s">
        <v>161</v>
      </c>
      <c r="J8" s="88" t="s">
        <v>161</v>
      </c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90"/>
      <c r="AE8" s="85" t="s">
        <v>160</v>
      </c>
      <c r="AF8" s="85" t="s">
        <v>159</v>
      </c>
      <c r="AG8" s="85" t="s">
        <v>158</v>
      </c>
      <c r="AH8" s="88" t="s">
        <v>158</v>
      </c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5" t="s">
        <v>157</v>
      </c>
      <c r="AT8" s="88" t="s">
        <v>157</v>
      </c>
      <c r="AU8" s="89"/>
      <c r="AV8" s="89"/>
      <c r="AW8" s="89"/>
      <c r="AX8" s="89"/>
      <c r="AY8" s="89"/>
      <c r="AZ8" s="90"/>
      <c r="BA8" s="85" t="s">
        <v>156</v>
      </c>
      <c r="BB8" s="85" t="s">
        <v>155</v>
      </c>
      <c r="BC8" s="85" t="s">
        <v>154</v>
      </c>
      <c r="BD8" s="85" t="s">
        <v>153</v>
      </c>
      <c r="BE8" s="85" t="s">
        <v>152</v>
      </c>
    </row>
    <row r="9" spans="1:57" x14ac:dyDescent="0.2">
      <c r="A9" s="81"/>
      <c r="B9" s="82"/>
      <c r="C9" s="86"/>
      <c r="D9" s="86"/>
      <c r="E9" s="86"/>
      <c r="F9" s="85" t="s">
        <v>151</v>
      </c>
      <c r="G9" s="85" t="s">
        <v>150</v>
      </c>
      <c r="H9" s="85" t="s">
        <v>149</v>
      </c>
      <c r="I9" s="86"/>
      <c r="J9" s="85" t="s">
        <v>148</v>
      </c>
      <c r="K9" s="85" t="s">
        <v>147</v>
      </c>
      <c r="L9" s="85" t="s">
        <v>146</v>
      </c>
      <c r="M9" s="88" t="s">
        <v>146</v>
      </c>
      <c r="N9" s="90"/>
      <c r="O9" s="85" t="s">
        <v>145</v>
      </c>
      <c r="P9" s="88" t="s">
        <v>145</v>
      </c>
      <c r="Q9" s="89"/>
      <c r="R9" s="89"/>
      <c r="S9" s="90"/>
      <c r="T9" s="85" t="s">
        <v>144</v>
      </c>
      <c r="U9" s="88" t="s">
        <v>144</v>
      </c>
      <c r="V9" s="90"/>
      <c r="W9" s="85" t="s">
        <v>143</v>
      </c>
      <c r="X9" s="88" t="s">
        <v>143</v>
      </c>
      <c r="Y9" s="90"/>
      <c r="Z9" s="85" t="s">
        <v>142</v>
      </c>
      <c r="AA9" s="85" t="s">
        <v>141</v>
      </c>
      <c r="AB9" s="88" t="s">
        <v>141</v>
      </c>
      <c r="AC9" s="90"/>
      <c r="AD9" s="85" t="s">
        <v>140</v>
      </c>
      <c r="AE9" s="86"/>
      <c r="AF9" s="86"/>
      <c r="AG9" s="86"/>
      <c r="AH9" s="85" t="s">
        <v>139</v>
      </c>
      <c r="AI9" s="88" t="s">
        <v>139</v>
      </c>
      <c r="AJ9" s="89"/>
      <c r="AK9" s="90"/>
      <c r="AL9" s="85" t="s">
        <v>138</v>
      </c>
      <c r="AM9" s="88" t="s">
        <v>138</v>
      </c>
      <c r="AN9" s="89"/>
      <c r="AO9" s="90"/>
      <c r="AP9" s="85" t="s">
        <v>137</v>
      </c>
      <c r="AQ9" s="85" t="s">
        <v>136</v>
      </c>
      <c r="AR9" s="85" t="s">
        <v>135</v>
      </c>
      <c r="AS9" s="86"/>
      <c r="AT9" s="85" t="s">
        <v>134</v>
      </c>
      <c r="AU9" s="88" t="s">
        <v>134</v>
      </c>
      <c r="AV9" s="89"/>
      <c r="AW9" s="90"/>
      <c r="AX9" s="85" t="s">
        <v>133</v>
      </c>
      <c r="AY9" s="88" t="s">
        <v>133</v>
      </c>
      <c r="AZ9" s="90"/>
      <c r="BA9" s="86"/>
      <c r="BB9" s="86"/>
      <c r="BC9" s="86"/>
      <c r="BD9" s="86"/>
      <c r="BE9" s="86"/>
    </row>
    <row r="10" spans="1:57" ht="94.5" x14ac:dyDescent="0.2">
      <c r="A10" s="83"/>
      <c r="B10" s="84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" t="s">
        <v>132</v>
      </c>
      <c r="N10" s="8" t="s">
        <v>131</v>
      </c>
      <c r="O10" s="87"/>
      <c r="P10" s="8" t="s">
        <v>130</v>
      </c>
      <c r="Q10" s="8" t="s">
        <v>129</v>
      </c>
      <c r="R10" s="8" t="s">
        <v>128</v>
      </c>
      <c r="S10" s="8" t="s">
        <v>127</v>
      </c>
      <c r="T10" s="87"/>
      <c r="U10" s="8" t="s">
        <v>126</v>
      </c>
      <c r="V10" s="8" t="s">
        <v>125</v>
      </c>
      <c r="W10" s="87"/>
      <c r="X10" s="8" t="s">
        <v>124</v>
      </c>
      <c r="Y10" s="8" t="s">
        <v>123</v>
      </c>
      <c r="Z10" s="87"/>
      <c r="AA10" s="87"/>
      <c r="AB10" s="8" t="s">
        <v>122</v>
      </c>
      <c r="AC10" s="8" t="s">
        <v>121</v>
      </c>
      <c r="AD10" s="87"/>
      <c r="AE10" s="87"/>
      <c r="AF10" s="87"/>
      <c r="AG10" s="87"/>
      <c r="AH10" s="87"/>
      <c r="AI10" s="8" t="s">
        <v>120</v>
      </c>
      <c r="AJ10" s="8" t="s">
        <v>119</v>
      </c>
      <c r="AK10" s="8" t="s">
        <v>118</v>
      </c>
      <c r="AL10" s="87"/>
      <c r="AM10" s="8" t="s">
        <v>117</v>
      </c>
      <c r="AN10" s="8" t="s">
        <v>116</v>
      </c>
      <c r="AO10" s="8" t="s">
        <v>115</v>
      </c>
      <c r="AP10" s="87"/>
      <c r="AQ10" s="87"/>
      <c r="AR10" s="87"/>
      <c r="AS10" s="87"/>
      <c r="AT10" s="87"/>
      <c r="AU10" s="8" t="s">
        <v>114</v>
      </c>
      <c r="AV10" s="8" t="s">
        <v>113</v>
      </c>
      <c r="AW10" s="8" t="s">
        <v>112</v>
      </c>
      <c r="AX10" s="87"/>
      <c r="AY10" s="8" t="s">
        <v>111</v>
      </c>
      <c r="AZ10" s="8" t="s">
        <v>110</v>
      </c>
      <c r="BA10" s="87"/>
      <c r="BB10" s="87"/>
      <c r="BC10" s="87"/>
      <c r="BD10" s="87"/>
      <c r="BE10" s="87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74" r:id="rId1" display="https://stats-3.oecd.org/index.aspx?DatasetCode=TIM_2019_MAIN" xr:uid="{8F586648-4D2F-44D4-887F-770D86CB4218}"/>
    <hyperlink ref="A73" r:id="rId2" display="http://localhost/OECDStat_Metadata/ShowMetadata.ashx?Dataset=TIM_2019_MAIN&amp;Coords=[COU].[ZEUR]&amp;ShowOnWeb=true&amp;Lang=en" xr:uid="{23B786D7-6DA0-454D-B06F-D01EA0C0C797}"/>
    <hyperlink ref="A72" r:id="rId3" display="http://localhost/OECDStat_Metadata/ShowMetadata.ashx?Dataset=TIM_2019_MAIN&amp;Coords=[COU].[ZNAM]&amp;ShowOnWeb=true&amp;Lang=en" xr:uid="{3C73B70D-AC95-4D8F-8460-964E4900B481}"/>
    <hyperlink ref="A71" r:id="rId4" display="http://localhost/OECDStat_Metadata/ShowMetadata.ashx?Dataset=TIM_2019_MAIN&amp;Coords=[COU].[G20]&amp;ShowOnWeb=true&amp;Lang=en" xr:uid="{6CF69E0E-7AB4-4D55-8658-18EC96DDB84F}"/>
    <hyperlink ref="A70" r:id="rId5" display="http://localhost/OECDStat_Metadata/ShowMetadata.ashx?Dataset=TIM_2019_MAIN&amp;Coords=[COU].[EA12]&amp;ShowOnWeb=true&amp;Lang=en" xr:uid="{01A732F3-4D1D-46DE-A6D6-DB4F0F01903E}"/>
    <hyperlink ref="A69" r:id="rId6" display="http://localhost/OECDStat_Metadata/ShowMetadata.ashx?Dataset=TIM_2019_MAIN&amp;Coords=[COU].[EA19]&amp;ShowOnWeb=true&amp;Lang=en" xr:uid="{92F33233-ED48-440B-8D24-0287B6616712}"/>
    <hyperlink ref="A68" r:id="rId7" display="http://localhost/OECDStat_Metadata/ShowMetadata.ashx?Dataset=TIM_2019_MAIN&amp;Coords=[COU].[EU13]&amp;ShowOnWeb=true&amp;Lang=en" xr:uid="{1FB64A5C-031A-4BD6-85CA-49EBFF23669F}"/>
    <hyperlink ref="A67" r:id="rId8" display="http://localhost/OECDStat_Metadata/ShowMetadata.ashx?Dataset=TIM_2019_MAIN&amp;Coords=[COU].[EU28]&amp;ShowOnWeb=true&amp;Lang=en" xr:uid="{D56AA347-99C7-46B3-B8DD-F177A791F26D}"/>
    <hyperlink ref="A66" r:id="rId9" display="http://localhost/OECDStat_Metadata/ShowMetadata.ashx?Dataset=TIM_2019_MAIN&amp;Coords=[COU].[EU15]&amp;ShowOnWeb=true&amp;Lang=en" xr:uid="{083B43F2-3C06-43F7-912F-191C0F95EB23}"/>
    <hyperlink ref="A65" r:id="rId10" display="http://localhost/OECDStat_Metadata/ShowMetadata.ashx?Dataset=TIM_2019_MAIN&amp;Coords=[COU].[EASIA]&amp;ShowOnWeb=true&amp;Lang=en" xr:uid="{F04E2F9C-701A-4BE8-BC7B-9DAE760D27E8}"/>
    <hyperlink ref="A57" r:id="rId11" display="http://localhost/OECDStat_Metadata/ShowMetadata.ashx?Dataset=TIM_2019_MAIN&amp;Coords=[COU].[CYP]&amp;ShowOnWeb=true&amp;Lang=en" xr:uid="{D8A28E68-39B6-474B-A943-B7D6F3990560}"/>
    <hyperlink ref="A28" r:id="rId12" display="http://localhost/OECDStat_Metadata/ShowMetadata.ashx?Dataset=TIM_2019_MAIN&amp;Coords=[COU].[ISR]&amp;ShowOnWeb=true&amp;Lang=en" xr:uid="{DFCD5A0B-E491-40D8-81FF-A85F8CB4327C}"/>
    <hyperlink ref="C3" r:id="rId13" display="http://localhost/OECDStat_Metadata/ShowMetadata.ashx?Dataset=TIM_2019_MAIN&amp;Coords=[VAR].[EMPN]&amp;ShowOnWeb=true&amp;Lang=en" xr:uid="{6680347C-4ED7-42CE-B551-806FBFC69051}"/>
    <hyperlink ref="A2" r:id="rId14" display="http://localhost/OECDStat_Metadata/ShowMetadata.ashx?Dataset=TIM_2019_MAIN&amp;ShowOnWeb=true&amp;Lang=en" xr:uid="{3FEC89F7-2DF7-491F-AA22-C2D56987BE4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FCD7-2B03-45AE-B46D-0668AFFD8515}">
  <dimension ref="A1:BT15"/>
  <sheetViews>
    <sheetView topLeftCell="A4" workbookViewId="0">
      <selection activeCell="Q8" sqref="Q8:Q10"/>
    </sheetView>
  </sheetViews>
  <sheetFormatPr defaultRowHeight="15" x14ac:dyDescent="0.25"/>
  <sheetData>
    <row r="1" spans="1:72" ht="91.5" x14ac:dyDescent="0.25">
      <c r="A1" s="50" t="s">
        <v>1197</v>
      </c>
    </row>
    <row r="2" spans="1:72" x14ac:dyDescent="0.25">
      <c r="A2" s="97" t="s">
        <v>170</v>
      </c>
      <c r="B2" s="98"/>
      <c r="C2" s="108" t="s">
        <v>169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10"/>
    </row>
    <row r="3" spans="1:72" x14ac:dyDescent="0.25">
      <c r="A3" s="97" t="s">
        <v>168</v>
      </c>
      <c r="B3" s="98"/>
      <c r="C3" s="99" t="s">
        <v>167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1"/>
    </row>
    <row r="4" spans="1:72" x14ac:dyDescent="0.25">
      <c r="A4" s="97" t="s">
        <v>6</v>
      </c>
      <c r="B4" s="98"/>
      <c r="C4" s="99" t="s">
        <v>1199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1"/>
    </row>
    <row r="5" spans="1:72" x14ac:dyDescent="0.25">
      <c r="A5" s="97" t="s">
        <v>8</v>
      </c>
      <c r="B5" s="98"/>
      <c r="C5" s="99" t="s">
        <v>166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1"/>
    </row>
    <row r="6" spans="1:72" x14ac:dyDescent="0.25">
      <c r="A6" s="102" t="s">
        <v>165</v>
      </c>
      <c r="B6" s="103"/>
      <c r="C6" s="91" t="s">
        <v>1198</v>
      </c>
      <c r="D6" s="94" t="s">
        <v>1198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5"/>
    </row>
    <row r="7" spans="1:72" x14ac:dyDescent="0.25">
      <c r="A7" s="104"/>
      <c r="B7" s="105"/>
      <c r="C7" s="93"/>
      <c r="D7" s="91" t="s">
        <v>1201</v>
      </c>
      <c r="E7" s="94" t="s">
        <v>1201</v>
      </c>
      <c r="F7" s="95"/>
      <c r="G7" s="91" t="s">
        <v>162</v>
      </c>
      <c r="H7" s="94" t="s">
        <v>162</v>
      </c>
      <c r="I7" s="96"/>
      <c r="J7" s="95"/>
      <c r="K7" s="91" t="s">
        <v>161</v>
      </c>
      <c r="L7" s="94" t="s">
        <v>161</v>
      </c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5"/>
      <c r="AI7" s="91" t="s">
        <v>1202</v>
      </c>
      <c r="AJ7" s="94" t="s">
        <v>1202</v>
      </c>
      <c r="AK7" s="95"/>
      <c r="AL7" s="91" t="s">
        <v>159</v>
      </c>
      <c r="AM7" s="91" t="s">
        <v>1203</v>
      </c>
      <c r="AN7" s="94" t="s">
        <v>1203</v>
      </c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5"/>
      <c r="BF7" s="91" t="s">
        <v>1204</v>
      </c>
      <c r="BG7" s="94" t="s">
        <v>1204</v>
      </c>
      <c r="BH7" s="96"/>
      <c r="BI7" s="96"/>
      <c r="BJ7" s="96"/>
      <c r="BK7" s="96"/>
      <c r="BL7" s="96"/>
      <c r="BM7" s="96"/>
      <c r="BN7" s="96"/>
      <c r="BO7" s="95"/>
      <c r="BP7" s="91" t="s">
        <v>156</v>
      </c>
      <c r="BQ7" s="91" t="s">
        <v>153</v>
      </c>
      <c r="BR7" s="91" t="s">
        <v>155</v>
      </c>
      <c r="BS7" s="91" t="s">
        <v>154</v>
      </c>
      <c r="BT7" s="91" t="s">
        <v>152</v>
      </c>
    </row>
    <row r="8" spans="1:72" x14ac:dyDescent="0.25">
      <c r="A8" s="104"/>
      <c r="B8" s="105"/>
      <c r="C8" s="93"/>
      <c r="D8" s="93"/>
      <c r="E8" s="91" t="s">
        <v>1205</v>
      </c>
      <c r="F8" s="91" t="s">
        <v>1206</v>
      </c>
      <c r="G8" s="93"/>
      <c r="H8" s="91" t="s">
        <v>1207</v>
      </c>
      <c r="I8" s="91" t="s">
        <v>1208</v>
      </c>
      <c r="J8" s="91" t="s">
        <v>149</v>
      </c>
      <c r="K8" s="93"/>
      <c r="L8" s="91" t="s">
        <v>148</v>
      </c>
      <c r="M8" s="91" t="s">
        <v>147</v>
      </c>
      <c r="N8" s="91" t="s">
        <v>1209</v>
      </c>
      <c r="O8" s="94" t="s">
        <v>1209</v>
      </c>
      <c r="P8" s="95"/>
      <c r="Q8" s="91" t="s">
        <v>145</v>
      </c>
      <c r="R8" s="94" t="s">
        <v>145</v>
      </c>
      <c r="S8" s="96"/>
      <c r="T8" s="96"/>
      <c r="U8" s="96"/>
      <c r="V8" s="96"/>
      <c r="W8" s="95"/>
      <c r="X8" s="91" t="s">
        <v>144</v>
      </c>
      <c r="Y8" s="94" t="s">
        <v>144</v>
      </c>
      <c r="Z8" s="95"/>
      <c r="AA8" s="91" t="s">
        <v>1210</v>
      </c>
      <c r="AB8" s="94" t="s">
        <v>1210</v>
      </c>
      <c r="AC8" s="95"/>
      <c r="AD8" s="91" t="s">
        <v>1211</v>
      </c>
      <c r="AE8" s="91" t="s">
        <v>141</v>
      </c>
      <c r="AF8" s="94" t="s">
        <v>141</v>
      </c>
      <c r="AG8" s="95"/>
      <c r="AH8" s="91" t="s">
        <v>1212</v>
      </c>
      <c r="AI8" s="93"/>
      <c r="AJ8" s="91" t="s">
        <v>1213</v>
      </c>
      <c r="AK8" s="91" t="s">
        <v>1214</v>
      </c>
      <c r="AL8" s="93"/>
      <c r="AM8" s="93"/>
      <c r="AN8" s="91" t="s">
        <v>139</v>
      </c>
      <c r="AO8" s="94" t="s">
        <v>139</v>
      </c>
      <c r="AP8" s="96"/>
      <c r="AQ8" s="96"/>
      <c r="AR8" s="96"/>
      <c r="AS8" s="96"/>
      <c r="AT8" s="96"/>
      <c r="AU8" s="96"/>
      <c r="AV8" s="95"/>
      <c r="AW8" s="91" t="s">
        <v>138</v>
      </c>
      <c r="AX8" s="94" t="s">
        <v>138</v>
      </c>
      <c r="AY8" s="96"/>
      <c r="AZ8" s="95"/>
      <c r="BA8" s="91" t="s">
        <v>137</v>
      </c>
      <c r="BB8" s="91" t="s">
        <v>136</v>
      </c>
      <c r="BC8" s="91" t="s">
        <v>135</v>
      </c>
      <c r="BD8" s="94" t="s">
        <v>135</v>
      </c>
      <c r="BE8" s="95"/>
      <c r="BF8" s="93"/>
      <c r="BG8" s="91" t="s">
        <v>134</v>
      </c>
      <c r="BH8" s="94" t="s">
        <v>134</v>
      </c>
      <c r="BI8" s="96"/>
      <c r="BJ8" s="95"/>
      <c r="BK8" s="91" t="s">
        <v>133</v>
      </c>
      <c r="BL8" s="94" t="s">
        <v>133</v>
      </c>
      <c r="BM8" s="96"/>
      <c r="BN8" s="96"/>
      <c r="BO8" s="95"/>
      <c r="BP8" s="93"/>
      <c r="BQ8" s="93"/>
      <c r="BR8" s="93"/>
      <c r="BS8" s="93"/>
      <c r="BT8" s="93"/>
    </row>
    <row r="9" spans="1:72" x14ac:dyDescent="0.25">
      <c r="A9" s="104"/>
      <c r="B9" s="105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1" t="s">
        <v>132</v>
      </c>
      <c r="P9" s="91" t="s">
        <v>131</v>
      </c>
      <c r="Q9" s="93"/>
      <c r="R9" s="91" t="s">
        <v>130</v>
      </c>
      <c r="S9" s="91" t="s">
        <v>129</v>
      </c>
      <c r="T9" s="94" t="s">
        <v>129</v>
      </c>
      <c r="U9" s="95"/>
      <c r="V9" s="91" t="s">
        <v>1215</v>
      </c>
      <c r="W9" s="91" t="s">
        <v>127</v>
      </c>
      <c r="X9" s="93"/>
      <c r="Y9" s="91" t="s">
        <v>126</v>
      </c>
      <c r="Z9" s="91" t="s">
        <v>125</v>
      </c>
      <c r="AA9" s="93"/>
      <c r="AB9" s="91" t="s">
        <v>124</v>
      </c>
      <c r="AC9" s="91" t="s">
        <v>123</v>
      </c>
      <c r="AD9" s="93"/>
      <c r="AE9" s="93"/>
      <c r="AF9" s="91" t="s">
        <v>122</v>
      </c>
      <c r="AG9" s="91" t="s">
        <v>121</v>
      </c>
      <c r="AH9" s="93"/>
      <c r="AI9" s="93"/>
      <c r="AJ9" s="93"/>
      <c r="AK9" s="93"/>
      <c r="AL9" s="93"/>
      <c r="AM9" s="93"/>
      <c r="AN9" s="93"/>
      <c r="AO9" s="91" t="s">
        <v>120</v>
      </c>
      <c r="AP9" s="91" t="s">
        <v>119</v>
      </c>
      <c r="AQ9" s="94" t="s">
        <v>119</v>
      </c>
      <c r="AR9" s="96"/>
      <c r="AS9" s="96"/>
      <c r="AT9" s="96"/>
      <c r="AU9" s="95"/>
      <c r="AV9" s="91" t="s">
        <v>1216</v>
      </c>
      <c r="AW9" s="93"/>
      <c r="AX9" s="91" t="s">
        <v>117</v>
      </c>
      <c r="AY9" s="91" t="s">
        <v>116</v>
      </c>
      <c r="AZ9" s="91" t="s">
        <v>1217</v>
      </c>
      <c r="BA9" s="93"/>
      <c r="BB9" s="93"/>
      <c r="BC9" s="93"/>
      <c r="BD9" s="91" t="s">
        <v>1218</v>
      </c>
      <c r="BE9" s="91" t="s">
        <v>1219</v>
      </c>
      <c r="BF9" s="93"/>
      <c r="BG9" s="93"/>
      <c r="BH9" s="91" t="s">
        <v>1220</v>
      </c>
      <c r="BI9" s="91" t="s">
        <v>113</v>
      </c>
      <c r="BJ9" s="91" t="s">
        <v>1221</v>
      </c>
      <c r="BK9" s="93"/>
      <c r="BL9" s="91" t="s">
        <v>1222</v>
      </c>
      <c r="BM9" s="94" t="s">
        <v>1222</v>
      </c>
      <c r="BN9" s="95"/>
      <c r="BO9" s="91" t="s">
        <v>1223</v>
      </c>
      <c r="BP9" s="93"/>
      <c r="BQ9" s="93"/>
      <c r="BR9" s="93"/>
      <c r="BS9" s="93"/>
      <c r="BT9" s="93"/>
    </row>
    <row r="10" spans="1:72" ht="94.5" x14ac:dyDescent="0.25">
      <c r="A10" s="106"/>
      <c r="B10" s="10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51" t="s">
        <v>1224</v>
      </c>
      <c r="U10" s="51" t="s">
        <v>1225</v>
      </c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51" t="s">
        <v>1226</v>
      </c>
      <c r="AR10" s="51" t="s">
        <v>1227</v>
      </c>
      <c r="AS10" s="51" t="s">
        <v>1228</v>
      </c>
      <c r="AT10" s="51" t="s">
        <v>1229</v>
      </c>
      <c r="AU10" s="51" t="s">
        <v>1230</v>
      </c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51" t="s">
        <v>1231</v>
      </c>
      <c r="BN10" s="51" t="s">
        <v>1232</v>
      </c>
      <c r="BO10" s="92"/>
      <c r="BP10" s="92"/>
      <c r="BQ10" s="92"/>
      <c r="BR10" s="92"/>
      <c r="BS10" s="92"/>
      <c r="BT10" s="92"/>
    </row>
    <row r="11" spans="1:72" x14ac:dyDescent="0.25">
      <c r="A11" s="5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51"/>
      <c r="U11" s="51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51"/>
      <c r="AR11" s="51"/>
      <c r="AS11" s="51"/>
      <c r="AT11" s="51"/>
      <c r="AU11" s="51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51"/>
      <c r="BN11" s="51"/>
      <c r="BO11" s="60"/>
      <c r="BP11" s="60"/>
      <c r="BQ11" s="60"/>
      <c r="BR11" s="60"/>
      <c r="BS11" s="60"/>
      <c r="BT11" s="60"/>
    </row>
    <row r="12" spans="1:72" s="64" customFormat="1" x14ac:dyDescent="0.25">
      <c r="A12" s="61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</row>
    <row r="13" spans="1:72" x14ac:dyDescent="0.25">
      <c r="A13" s="52" t="s">
        <v>4</v>
      </c>
      <c r="B13" s="53" t="s">
        <v>9</v>
      </c>
      <c r="C13" s="53" t="s">
        <v>9</v>
      </c>
      <c r="D13" s="53" t="s">
        <v>9</v>
      </c>
      <c r="E13" s="53" t="s">
        <v>9</v>
      </c>
      <c r="F13" s="53" t="s">
        <v>9</v>
      </c>
      <c r="G13" s="53" t="s">
        <v>9</v>
      </c>
      <c r="H13" s="53" t="s">
        <v>9</v>
      </c>
      <c r="I13" s="53" t="s">
        <v>9</v>
      </c>
      <c r="J13" s="53" t="s">
        <v>9</v>
      </c>
      <c r="K13" s="53" t="s">
        <v>9</v>
      </c>
      <c r="L13" s="53" t="s">
        <v>9</v>
      </c>
      <c r="M13" s="53" t="s">
        <v>9</v>
      </c>
      <c r="N13" s="53" t="s">
        <v>9</v>
      </c>
      <c r="O13" s="53" t="s">
        <v>9</v>
      </c>
      <c r="P13" s="53" t="s">
        <v>9</v>
      </c>
      <c r="Q13" s="53" t="s">
        <v>9</v>
      </c>
      <c r="R13" s="53" t="s">
        <v>9</v>
      </c>
      <c r="S13" s="53" t="s">
        <v>9</v>
      </c>
      <c r="T13" s="53" t="s">
        <v>9</v>
      </c>
      <c r="U13" s="53" t="s">
        <v>9</v>
      </c>
      <c r="V13" s="53" t="s">
        <v>9</v>
      </c>
      <c r="W13" s="53" t="s">
        <v>9</v>
      </c>
      <c r="X13" s="53" t="s">
        <v>9</v>
      </c>
      <c r="Y13" s="53" t="s">
        <v>9</v>
      </c>
      <c r="Z13" s="53" t="s">
        <v>9</v>
      </c>
      <c r="AA13" s="53" t="s">
        <v>9</v>
      </c>
      <c r="AB13" s="53" t="s">
        <v>9</v>
      </c>
      <c r="AC13" s="53" t="s">
        <v>9</v>
      </c>
      <c r="AD13" s="53" t="s">
        <v>9</v>
      </c>
      <c r="AE13" s="53" t="s">
        <v>9</v>
      </c>
      <c r="AF13" s="53" t="s">
        <v>9</v>
      </c>
      <c r="AG13" s="53" t="s">
        <v>9</v>
      </c>
      <c r="AH13" s="53" t="s">
        <v>9</v>
      </c>
      <c r="AI13" s="53" t="s">
        <v>9</v>
      </c>
      <c r="AJ13" s="53" t="s">
        <v>9</v>
      </c>
      <c r="AK13" s="53" t="s">
        <v>9</v>
      </c>
      <c r="AL13" s="53" t="s">
        <v>9</v>
      </c>
      <c r="AM13" s="53" t="s">
        <v>9</v>
      </c>
      <c r="AN13" s="53" t="s">
        <v>9</v>
      </c>
      <c r="AO13" s="53" t="s">
        <v>9</v>
      </c>
      <c r="AP13" s="53" t="s">
        <v>9</v>
      </c>
      <c r="AQ13" s="53" t="s">
        <v>9</v>
      </c>
      <c r="AR13" s="53" t="s">
        <v>9</v>
      </c>
      <c r="AS13" s="53" t="s">
        <v>9</v>
      </c>
      <c r="AT13" s="53" t="s">
        <v>9</v>
      </c>
      <c r="AU13" s="53" t="s">
        <v>9</v>
      </c>
      <c r="AV13" s="53" t="s">
        <v>9</v>
      </c>
      <c r="AW13" s="53" t="s">
        <v>9</v>
      </c>
      <c r="AX13" s="53" t="s">
        <v>9</v>
      </c>
      <c r="AY13" s="53" t="s">
        <v>9</v>
      </c>
      <c r="AZ13" s="53" t="s">
        <v>9</v>
      </c>
      <c r="BA13" s="53" t="s">
        <v>9</v>
      </c>
      <c r="BB13" s="53" t="s">
        <v>9</v>
      </c>
      <c r="BC13" s="53" t="s">
        <v>9</v>
      </c>
      <c r="BD13" s="53" t="s">
        <v>9</v>
      </c>
      <c r="BE13" s="53" t="s">
        <v>9</v>
      </c>
      <c r="BF13" s="53" t="s">
        <v>9</v>
      </c>
      <c r="BG13" s="53" t="s">
        <v>9</v>
      </c>
      <c r="BH13" s="53" t="s">
        <v>9</v>
      </c>
      <c r="BI13" s="53" t="s">
        <v>9</v>
      </c>
      <c r="BJ13" s="53" t="s">
        <v>9</v>
      </c>
      <c r="BK13" s="53" t="s">
        <v>9</v>
      </c>
      <c r="BL13" s="53" t="s">
        <v>9</v>
      </c>
      <c r="BM13" s="53" t="s">
        <v>9</v>
      </c>
      <c r="BN13" s="53" t="s">
        <v>9</v>
      </c>
      <c r="BO13" s="53" t="s">
        <v>9</v>
      </c>
      <c r="BP13" s="53" t="s">
        <v>9</v>
      </c>
      <c r="BQ13" s="53" t="s">
        <v>9</v>
      </c>
      <c r="BR13" s="53" t="s">
        <v>9</v>
      </c>
      <c r="BS13" s="53" t="s">
        <v>9</v>
      </c>
      <c r="BT13" s="53" t="s">
        <v>9</v>
      </c>
    </row>
    <row r="14" spans="1:72" ht="42" x14ac:dyDescent="0.25">
      <c r="A14" s="54" t="s">
        <v>109</v>
      </c>
      <c r="B14" s="53" t="s">
        <v>9</v>
      </c>
      <c r="C14" s="55">
        <v>621323.30000000005</v>
      </c>
      <c r="D14" s="55">
        <v>26053.8</v>
      </c>
      <c r="E14" s="55">
        <v>24711.599999999999</v>
      </c>
      <c r="F14" s="55">
        <v>1342.2</v>
      </c>
      <c r="G14" s="55">
        <v>2476.1</v>
      </c>
      <c r="H14" s="55">
        <v>829.8</v>
      </c>
      <c r="I14" s="55">
        <v>1041.7</v>
      </c>
      <c r="J14" s="55">
        <v>604.6</v>
      </c>
      <c r="K14" s="55">
        <v>75833.2</v>
      </c>
      <c r="L14" s="55">
        <v>12344</v>
      </c>
      <c r="M14" s="55">
        <v>5200.3</v>
      </c>
      <c r="N14" s="55">
        <v>5348.1</v>
      </c>
      <c r="O14" s="55">
        <v>1984.6</v>
      </c>
      <c r="P14" s="55">
        <v>3363.5</v>
      </c>
      <c r="Q14" s="55">
        <v>12028.8</v>
      </c>
      <c r="R14" s="55">
        <v>362.3</v>
      </c>
      <c r="S14" s="55">
        <v>4588.1000000000004</v>
      </c>
      <c r="T14" s="55">
        <v>3039.7</v>
      </c>
      <c r="U14" s="55">
        <v>1548.4</v>
      </c>
      <c r="V14" s="55">
        <v>4234</v>
      </c>
      <c r="W14" s="55">
        <v>2844.4</v>
      </c>
      <c r="X14" s="55">
        <v>10323.1</v>
      </c>
      <c r="Y14" s="55">
        <v>2592</v>
      </c>
      <c r="Z14" s="55">
        <v>7731.1</v>
      </c>
      <c r="AA14" s="55">
        <v>7856.5</v>
      </c>
      <c r="AB14" s="55">
        <v>4496.3</v>
      </c>
      <c r="AC14" s="55">
        <v>3360.1</v>
      </c>
      <c r="AD14" s="55">
        <v>7216.4</v>
      </c>
      <c r="AE14" s="55">
        <v>8090.2</v>
      </c>
      <c r="AF14" s="55">
        <v>5964</v>
      </c>
      <c r="AG14" s="55">
        <v>2126.1999999999998</v>
      </c>
      <c r="AH14" s="55">
        <v>7425.8</v>
      </c>
      <c r="AI14" s="55">
        <v>6097.1</v>
      </c>
      <c r="AJ14" s="55">
        <v>2698.4</v>
      </c>
      <c r="AK14" s="55">
        <v>3398.7</v>
      </c>
      <c r="AL14" s="55">
        <v>41628.1</v>
      </c>
      <c r="AM14" s="55">
        <v>278773.5</v>
      </c>
      <c r="AN14" s="55">
        <v>157861.1</v>
      </c>
      <c r="AO14" s="55">
        <v>89518.2</v>
      </c>
      <c r="AP14" s="55">
        <v>32102.7</v>
      </c>
      <c r="AQ14" s="55">
        <v>17299.8</v>
      </c>
      <c r="AR14" s="55">
        <v>617.5</v>
      </c>
      <c r="AS14" s="55">
        <v>1512.1</v>
      </c>
      <c r="AT14" s="55">
        <v>8219.7000000000007</v>
      </c>
      <c r="AU14" s="55">
        <v>4453.7</v>
      </c>
      <c r="AV14" s="55">
        <v>36240.1</v>
      </c>
      <c r="AW14" s="55">
        <v>18505.599999999999</v>
      </c>
      <c r="AX14" s="55">
        <v>4845.7</v>
      </c>
      <c r="AY14" s="55">
        <v>2550.4</v>
      </c>
      <c r="AZ14" s="55">
        <v>11109.5</v>
      </c>
      <c r="BA14" s="55">
        <v>18206.3</v>
      </c>
      <c r="BB14" s="55">
        <v>8486.2000000000007</v>
      </c>
      <c r="BC14" s="55">
        <v>75714.3</v>
      </c>
      <c r="BD14" s="55">
        <v>37128.1</v>
      </c>
      <c r="BE14" s="55">
        <v>38586.199999999997</v>
      </c>
      <c r="BF14" s="55">
        <v>190461.4</v>
      </c>
      <c r="BG14" s="55">
        <v>151685.6</v>
      </c>
      <c r="BH14" s="55">
        <v>40311.5</v>
      </c>
      <c r="BI14" s="55">
        <v>43524.800000000003</v>
      </c>
      <c r="BJ14" s="55">
        <v>67849.399999999994</v>
      </c>
      <c r="BK14" s="55">
        <v>38775.800000000003</v>
      </c>
      <c r="BL14" s="55">
        <v>30952.6</v>
      </c>
      <c r="BM14" s="55">
        <v>9986.5</v>
      </c>
      <c r="BN14" s="55">
        <v>20966.099999999999</v>
      </c>
      <c r="BO14" s="55">
        <v>7823.1</v>
      </c>
      <c r="BP14" s="55">
        <v>84406.399999999994</v>
      </c>
      <c r="BQ14" s="55">
        <v>510863</v>
      </c>
      <c r="BR14" s="55">
        <v>469234.9</v>
      </c>
      <c r="BS14" s="55">
        <v>120912.5</v>
      </c>
      <c r="BT14" s="55">
        <v>23001.9</v>
      </c>
    </row>
    <row r="15" spans="1:72" ht="52.5" x14ac:dyDescent="0.25">
      <c r="A15" s="57" t="s">
        <v>1200</v>
      </c>
      <c r="B15" s="53" t="s">
        <v>9</v>
      </c>
      <c r="C15" s="56">
        <v>206456.2</v>
      </c>
      <c r="D15" s="56">
        <v>9363</v>
      </c>
      <c r="E15" s="56">
        <v>9208.5</v>
      </c>
      <c r="F15" s="56">
        <v>154.5</v>
      </c>
      <c r="G15" s="56">
        <v>509.1</v>
      </c>
      <c r="H15" s="56">
        <v>198.8</v>
      </c>
      <c r="I15" s="56">
        <v>253.6</v>
      </c>
      <c r="J15" s="56">
        <v>56.7</v>
      </c>
      <c r="K15" s="56">
        <v>29679.1</v>
      </c>
      <c r="L15" s="56">
        <v>4611.3999999999996</v>
      </c>
      <c r="M15" s="56">
        <v>1947.7</v>
      </c>
      <c r="N15" s="56">
        <v>2153.9</v>
      </c>
      <c r="O15" s="56">
        <v>961.4</v>
      </c>
      <c r="P15" s="56">
        <v>1192.5</v>
      </c>
      <c r="Q15" s="56">
        <v>4616.3</v>
      </c>
      <c r="R15" s="56">
        <v>128.69999999999999</v>
      </c>
      <c r="S15" s="56">
        <v>1728.8</v>
      </c>
      <c r="T15" s="56">
        <v>1113.4000000000001</v>
      </c>
      <c r="U15" s="56">
        <v>615.4</v>
      </c>
      <c r="V15" s="56">
        <v>1592.6</v>
      </c>
      <c r="W15" s="56">
        <v>1166.3</v>
      </c>
      <c r="X15" s="56">
        <v>4453.5</v>
      </c>
      <c r="Y15" s="56">
        <v>930.5</v>
      </c>
      <c r="Z15" s="56">
        <v>3523</v>
      </c>
      <c r="AA15" s="56">
        <v>2528.6999999999998</v>
      </c>
      <c r="AB15" s="56">
        <v>1066</v>
      </c>
      <c r="AC15" s="56">
        <v>1462.7</v>
      </c>
      <c r="AD15" s="56">
        <v>2886.7</v>
      </c>
      <c r="AE15" s="56">
        <v>3135.7</v>
      </c>
      <c r="AF15" s="56">
        <v>2468.5</v>
      </c>
      <c r="AG15" s="56">
        <v>667.2</v>
      </c>
      <c r="AH15" s="56">
        <v>3345.2</v>
      </c>
      <c r="AI15" s="56">
        <v>2831.2</v>
      </c>
      <c r="AJ15" s="56">
        <v>1129.5999999999999</v>
      </c>
      <c r="AK15" s="56">
        <v>1701.5</v>
      </c>
      <c r="AL15" s="56">
        <v>13495.8</v>
      </c>
      <c r="AM15" s="56">
        <v>88794.5</v>
      </c>
      <c r="AN15" s="56">
        <v>49744.6</v>
      </c>
      <c r="AO15" s="56">
        <v>29399.9</v>
      </c>
      <c r="AP15" s="56">
        <v>10928.7</v>
      </c>
      <c r="AQ15" s="56">
        <v>5972.2</v>
      </c>
      <c r="AR15" s="56">
        <v>285</v>
      </c>
      <c r="AS15" s="56">
        <v>294.60000000000002</v>
      </c>
      <c r="AT15" s="56">
        <v>2836.5</v>
      </c>
      <c r="AU15" s="56">
        <v>1540.4</v>
      </c>
      <c r="AV15" s="56">
        <v>9416</v>
      </c>
      <c r="AW15" s="56">
        <v>6281.9</v>
      </c>
      <c r="AX15" s="56">
        <v>1267</v>
      </c>
      <c r="AY15" s="56">
        <v>792.8</v>
      </c>
      <c r="AZ15" s="56">
        <v>4222.1000000000004</v>
      </c>
      <c r="BA15" s="56">
        <v>4812.5</v>
      </c>
      <c r="BB15" s="56">
        <v>2155</v>
      </c>
      <c r="BC15" s="56">
        <v>25800.6</v>
      </c>
      <c r="BD15" s="56">
        <v>13108.2</v>
      </c>
      <c r="BE15" s="56">
        <v>12692.4</v>
      </c>
      <c r="BF15" s="56">
        <v>61783.5</v>
      </c>
      <c r="BG15" s="56">
        <v>49414.400000000001</v>
      </c>
      <c r="BH15" s="56">
        <v>13646.8</v>
      </c>
      <c r="BI15" s="56">
        <v>13757.7</v>
      </c>
      <c r="BJ15" s="56">
        <v>22009.9</v>
      </c>
      <c r="BK15" s="56">
        <v>12369.1</v>
      </c>
      <c r="BL15" s="56">
        <v>8992.9</v>
      </c>
      <c r="BM15" s="56">
        <v>3336.6</v>
      </c>
      <c r="BN15" s="56">
        <v>5656.3</v>
      </c>
      <c r="BO15" s="56">
        <v>3376.2</v>
      </c>
      <c r="BP15" s="56">
        <v>33019.4</v>
      </c>
      <c r="BQ15" s="56">
        <v>164073.79999999999</v>
      </c>
      <c r="BR15" s="56">
        <v>150578</v>
      </c>
      <c r="BS15" s="56">
        <v>39050</v>
      </c>
      <c r="BT15" s="56">
        <v>7347.9</v>
      </c>
    </row>
  </sheetData>
  <mergeCells count="90">
    <mergeCell ref="A2:B2"/>
    <mergeCell ref="C2:BT2"/>
    <mergeCell ref="A3:B3"/>
    <mergeCell ref="C3:BT3"/>
    <mergeCell ref="A4:B4"/>
    <mergeCell ref="C4:BT4"/>
    <mergeCell ref="A5:B5"/>
    <mergeCell ref="C5:BT5"/>
    <mergeCell ref="A6:B10"/>
    <mergeCell ref="C6:C10"/>
    <mergeCell ref="D6:BT6"/>
    <mergeCell ref="D7:D10"/>
    <mergeCell ref="E7:F7"/>
    <mergeCell ref="G7:G10"/>
    <mergeCell ref="H7:J7"/>
    <mergeCell ref="K7:K10"/>
    <mergeCell ref="AN7:BE7"/>
    <mergeCell ref="Q8:Q10"/>
    <mergeCell ref="R8:W8"/>
    <mergeCell ref="X8:X10"/>
    <mergeCell ref="Y8:Z8"/>
    <mergeCell ref="L7:AH7"/>
    <mergeCell ref="AI7:AI10"/>
    <mergeCell ref="AJ7:AK7"/>
    <mergeCell ref="AL7:AL10"/>
    <mergeCell ref="AM7:AM10"/>
    <mergeCell ref="BR7:BR10"/>
    <mergeCell ref="AJ8:AJ10"/>
    <mergeCell ref="AK8:AK10"/>
    <mergeCell ref="AN8:AN10"/>
    <mergeCell ref="AO8:AV8"/>
    <mergeCell ref="AW8:AW10"/>
    <mergeCell ref="AO9:AO10"/>
    <mergeCell ref="AP9:AP10"/>
    <mergeCell ref="AQ9:AU9"/>
    <mergeCell ref="AV9:AV10"/>
    <mergeCell ref="AX8:AZ8"/>
    <mergeCell ref="BS7:BS10"/>
    <mergeCell ref="BK8:BK10"/>
    <mergeCell ref="BL8:BO8"/>
    <mergeCell ref="BL9:BL10"/>
    <mergeCell ref="BM9:BN9"/>
    <mergeCell ref="AH8:AH10"/>
    <mergeCell ref="AG9:AG10"/>
    <mergeCell ref="BT7:BT10"/>
    <mergeCell ref="E8:E10"/>
    <mergeCell ref="F8:F10"/>
    <mergeCell ref="H8:H10"/>
    <mergeCell ref="I8:I10"/>
    <mergeCell ref="J8:J10"/>
    <mergeCell ref="L8:L10"/>
    <mergeCell ref="M8:M10"/>
    <mergeCell ref="N8:N10"/>
    <mergeCell ref="O8:P8"/>
    <mergeCell ref="BF7:BF10"/>
    <mergeCell ref="BG7:BO7"/>
    <mergeCell ref="BP7:BP10"/>
    <mergeCell ref="BQ7:BQ10"/>
    <mergeCell ref="AF9:AF10"/>
    <mergeCell ref="O9:O10"/>
    <mergeCell ref="P9:P10"/>
    <mergeCell ref="R9:R10"/>
    <mergeCell ref="S9:S10"/>
    <mergeCell ref="T9:U9"/>
    <mergeCell ref="V9:V10"/>
    <mergeCell ref="AA8:AA10"/>
    <mergeCell ref="AB8:AC8"/>
    <mergeCell ref="AD8:AD10"/>
    <mergeCell ref="AE8:AE10"/>
    <mergeCell ref="AF8:AG8"/>
    <mergeCell ref="W9:W10"/>
    <mergeCell ref="Y9:Y10"/>
    <mergeCell ref="Z9:Z10"/>
    <mergeCell ref="AB9:AB10"/>
    <mergeCell ref="AC9:AC10"/>
    <mergeCell ref="BO9:BO10"/>
    <mergeCell ref="AX9:AX10"/>
    <mergeCell ref="AY9:AY10"/>
    <mergeCell ref="AZ9:AZ10"/>
    <mergeCell ref="BD9:BD10"/>
    <mergeCell ref="BE9:BE10"/>
    <mergeCell ref="BH9:BH10"/>
    <mergeCell ref="BA8:BA10"/>
    <mergeCell ref="BB8:BB10"/>
    <mergeCell ref="BC8:BC10"/>
    <mergeCell ref="BD8:BE8"/>
    <mergeCell ref="BG8:BG10"/>
    <mergeCell ref="BH8:BJ8"/>
    <mergeCell ref="BI9:BI10"/>
    <mergeCell ref="BJ9:BJ10"/>
  </mergeCells>
  <hyperlinks>
    <hyperlink ref="A1" r:id="rId1" display="http://stats.oecd.org/OECDStat_Metadata/ShowMetadata.ashx?Dataset=TIM_2023&amp;ShowOnWeb=true&amp;Lang=en" xr:uid="{B25102CB-E2DF-4CA3-BD99-7C30E1B71191}"/>
    <hyperlink ref="C2" r:id="rId2" display="http://stats.oecd.org/OECDStat_Metadata/ShowMetadata.ashx?Dataset=TIM_2023&amp;Coords=[VAR].[EMPN]&amp;ShowOnWeb=true&amp;Lang=en" xr:uid="{B447E9AB-9828-4647-ABA7-07FA379D4FB3}"/>
    <hyperlink ref="A15" r:id="rId3" display="http://stats.oecd.org/OECDStat_Metadata/ShowMetadata.ashx?Dataset=TIM_2023&amp;Coords=[COU].[EU27_2020]&amp;ShowOnWeb=true&amp;Lang=en" xr:uid="{DB840D8F-BBC9-4E53-842E-CCEFF86DD3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15"/>
  <sheetViews>
    <sheetView workbookViewId="0">
      <selection activeCell="C3" sqref="C3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 EU'!A14</f>
        <v>OECD: OECD member countries</v>
      </c>
      <c r="B2">
        <f>'OECD EMPN EU'!D14</f>
        <v>26053.8</v>
      </c>
      <c r="C2">
        <f>'OECD EMPN EU'!H14</f>
        <v>829.8</v>
      </c>
      <c r="D2">
        <f>'OECD EMPN EU'!I14</f>
        <v>1041.7</v>
      </c>
      <c r="E2">
        <f>'OECD EMPN EU'!J14</f>
        <v>604.6</v>
      </c>
      <c r="F2">
        <f>'OECD EMPN EU'!L14</f>
        <v>12344</v>
      </c>
      <c r="G2">
        <f>'OECD EMPN EU'!M14</f>
        <v>5200.3</v>
      </c>
      <c r="H2">
        <f>'OECD EMPN EU'!O14</f>
        <v>1984.6</v>
      </c>
      <c r="I2">
        <f>'OECD EMPN EU'!P14</f>
        <v>3363.5</v>
      </c>
      <c r="J2">
        <f>'OECD EMPN EU'!R14</f>
        <v>362.3</v>
      </c>
      <c r="K2">
        <f>'OECD EMPN EU'!S14</f>
        <v>4588.1000000000004</v>
      </c>
      <c r="L2">
        <f>'OECD EMPN EU'!V14</f>
        <v>4234</v>
      </c>
      <c r="M2">
        <f>'OECD EMPN EU'!W14</f>
        <v>2844.4</v>
      </c>
      <c r="N2">
        <f>'OECD EMPN EU'!Y14</f>
        <v>2592</v>
      </c>
      <c r="O2">
        <f>'OECD EMPN EU'!Z14</f>
        <v>7731.1</v>
      </c>
      <c r="P2">
        <f>'OECD EMPN EU'!AB14</f>
        <v>4496.3</v>
      </c>
      <c r="Q2">
        <f>'OECD EMPN EU'!AC14</f>
        <v>3360.1</v>
      </c>
      <c r="R2">
        <f>'OECD EMPN EU'!AD14</f>
        <v>7216.4</v>
      </c>
      <c r="S2">
        <f>'OECD EMPN EU'!AF14</f>
        <v>5964</v>
      </c>
      <c r="T2">
        <f>'OECD EMPN EU'!AG14</f>
        <v>2126.1999999999998</v>
      </c>
      <c r="U2">
        <f>'OECD EMPN EU'!AH14</f>
        <v>7425.8</v>
      </c>
      <c r="V2">
        <f>'OECD EMPN EU'!AI14</f>
        <v>6097.1</v>
      </c>
      <c r="W2">
        <f>'OECD EMPN EU'!AL14</f>
        <v>41628.1</v>
      </c>
      <c r="X2">
        <f>'OECD EMPN EU'!AO14</f>
        <v>89518.2</v>
      </c>
      <c r="Y2">
        <f>'OECD EMPN EU'!AP14</f>
        <v>32102.7</v>
      </c>
      <c r="Z2">
        <f>'OECD EMPN EU'!AE14</f>
        <v>8090.2</v>
      </c>
      <c r="AA2">
        <f>'OECD EMPN EU'!AX14</f>
        <v>4845.7</v>
      </c>
      <c r="AB2">
        <f>'OECD EMPN EU'!AY14</f>
        <v>2550.4</v>
      </c>
      <c r="AC2">
        <f>'OECD EMPN EU'!AZ14</f>
        <v>11109.5</v>
      </c>
      <c r="AD2">
        <f>'OECD EMPN EU'!BA14</f>
        <v>18206.3</v>
      </c>
      <c r="AE2">
        <f>'OECD EMPN EU'!BB14</f>
        <v>8486.2000000000007</v>
      </c>
      <c r="AF2">
        <f>'OECD EMPN EU'!BC14</f>
        <v>75714.3</v>
      </c>
      <c r="AG2">
        <f>'OECD EMPN EU'!BH14</f>
        <v>40311.5</v>
      </c>
      <c r="AH2">
        <f>'OECD EMPN EU'!BI14</f>
        <v>43524.800000000003</v>
      </c>
      <c r="AI2">
        <f>'OECD EMPN EU'!BJ14</f>
        <v>67849.399999999994</v>
      </c>
      <c r="AJ2">
        <f>'OECD EMPN EU'!BL14</f>
        <v>30952.6</v>
      </c>
      <c r="AK2">
        <f>'OECD EMPN EU'!BO14</f>
        <v>7823.1</v>
      </c>
    </row>
    <row r="3" spans="1:37" x14ac:dyDescent="0.25">
      <c r="A3" t="str">
        <f>'OECD EMPN EU'!A15</f>
        <v>EU27_2020: European Union (27 countries)</v>
      </c>
      <c r="B3">
        <f>'OECD EMPN EU'!D15</f>
        <v>9363</v>
      </c>
      <c r="C3">
        <f>'OECD EMPN EU'!H15</f>
        <v>198.8</v>
      </c>
      <c r="D3">
        <f>'OECD EMPN EU'!I15</f>
        <v>253.6</v>
      </c>
      <c r="E3">
        <f>'OECD EMPN EU'!J15</f>
        <v>56.7</v>
      </c>
      <c r="F3">
        <f>'OECD EMPN EU'!L15</f>
        <v>4611.3999999999996</v>
      </c>
      <c r="G3">
        <f>'OECD EMPN EU'!M15</f>
        <v>1947.7</v>
      </c>
      <c r="H3">
        <f>'OECD EMPN EU'!O15</f>
        <v>961.4</v>
      </c>
      <c r="I3">
        <f>'OECD EMPN EU'!P15</f>
        <v>1192.5</v>
      </c>
      <c r="J3">
        <f>'OECD EMPN EU'!R15</f>
        <v>128.69999999999999</v>
      </c>
      <c r="K3">
        <f>'OECD EMPN EU'!S15</f>
        <v>1728.8</v>
      </c>
      <c r="L3">
        <f>'OECD EMPN EU'!V15</f>
        <v>1592.6</v>
      </c>
      <c r="M3">
        <f>'OECD EMPN EU'!W15</f>
        <v>1166.3</v>
      </c>
      <c r="N3">
        <f>'OECD EMPN EU'!Y15</f>
        <v>930.5</v>
      </c>
      <c r="O3">
        <f>'OECD EMPN EU'!Z15</f>
        <v>3523</v>
      </c>
      <c r="P3">
        <f>'OECD EMPN EU'!AB15</f>
        <v>1066</v>
      </c>
      <c r="Q3">
        <f>'OECD EMPN EU'!AC15</f>
        <v>1462.7</v>
      </c>
      <c r="R3">
        <f>'OECD EMPN EU'!AD15</f>
        <v>2886.7</v>
      </c>
      <c r="S3">
        <f>'OECD EMPN EU'!AF15</f>
        <v>2468.5</v>
      </c>
      <c r="T3">
        <f>'OECD EMPN EU'!AG15</f>
        <v>667.2</v>
      </c>
      <c r="U3">
        <f>'OECD EMPN EU'!AH15</f>
        <v>3345.2</v>
      </c>
      <c r="V3">
        <f>'OECD EMPN EU'!AI15</f>
        <v>2831.2</v>
      </c>
      <c r="W3">
        <f>'OECD EMPN EU'!AL15</f>
        <v>13495.8</v>
      </c>
      <c r="X3">
        <f>'OECD EMPN EU'!AO15</f>
        <v>29399.9</v>
      </c>
      <c r="Y3">
        <f>'OECD EMPN EU'!AP15</f>
        <v>10928.7</v>
      </c>
      <c r="Z3">
        <f>'OECD EMPN EU'!AE15</f>
        <v>3135.7</v>
      </c>
      <c r="AA3">
        <f>'OECD EMPN EU'!AX15</f>
        <v>1267</v>
      </c>
      <c r="AB3">
        <f>'OECD EMPN EU'!AY15</f>
        <v>792.8</v>
      </c>
      <c r="AC3">
        <f>'OECD EMPN EU'!AZ15</f>
        <v>4222.1000000000004</v>
      </c>
      <c r="AD3">
        <f>'OECD EMPN EU'!BA15</f>
        <v>4812.5</v>
      </c>
      <c r="AE3">
        <f>'OECD EMPN EU'!BB15</f>
        <v>2155</v>
      </c>
      <c r="AF3">
        <f>'OECD EMPN EU'!BC15</f>
        <v>25800.6</v>
      </c>
      <c r="AG3">
        <f>'OECD EMPN EU'!BH15</f>
        <v>13646.8</v>
      </c>
      <c r="AH3">
        <f>'OECD EMPN EU'!BI15</f>
        <v>13757.7</v>
      </c>
      <c r="AI3">
        <f>'OECD EMPN EU'!BJ15</f>
        <v>22009.9</v>
      </c>
      <c r="AJ3">
        <f>'OECD EMPN EU'!BL15</f>
        <v>8992.9</v>
      </c>
      <c r="AK3">
        <f>'OECD EMPN EU'!BO15</f>
        <v>3376.2</v>
      </c>
    </row>
    <row r="4" spans="1:37" x14ac:dyDescent="0.25">
      <c r="A4" s="65" t="s">
        <v>5</v>
      </c>
      <c r="B4" s="65">
        <f>'OECD EMPN US'!D48</f>
        <v>2253</v>
      </c>
      <c r="C4" s="65">
        <v>262.60000000000002</v>
      </c>
      <c r="D4" s="65">
        <v>135.4</v>
      </c>
      <c r="E4" s="65">
        <v>373</v>
      </c>
      <c r="F4" s="65">
        <v>1783</v>
      </c>
      <c r="G4" s="65">
        <v>442</v>
      </c>
      <c r="H4" s="65">
        <v>399</v>
      </c>
      <c r="I4" s="65">
        <v>842</v>
      </c>
      <c r="J4" s="65">
        <v>111</v>
      </c>
      <c r="K4" s="65">
        <v>820</v>
      </c>
      <c r="L4" s="65">
        <v>690</v>
      </c>
      <c r="M4" s="65">
        <v>412</v>
      </c>
      <c r="N4" s="65">
        <v>395</v>
      </c>
      <c r="O4" s="65">
        <v>1483</v>
      </c>
      <c r="P4" s="65">
        <v>1058</v>
      </c>
      <c r="Q4" s="65">
        <v>382</v>
      </c>
      <c r="R4" s="65">
        <v>1126</v>
      </c>
      <c r="S4" s="65">
        <v>922</v>
      </c>
      <c r="T4" s="65">
        <v>695</v>
      </c>
      <c r="U4" s="65">
        <v>1355.5</v>
      </c>
      <c r="V4" s="65">
        <v>975</v>
      </c>
      <c r="W4" s="65">
        <v>8240</v>
      </c>
      <c r="X4" s="65">
        <v>23893.3</v>
      </c>
      <c r="Y4" s="65">
        <v>5988</v>
      </c>
      <c r="Z4" s="65">
        <v>13295</v>
      </c>
      <c r="AA4" s="65">
        <v>1686.9</v>
      </c>
      <c r="AB4" s="65">
        <v>823.1</v>
      </c>
      <c r="AC4" s="65">
        <v>2455</v>
      </c>
      <c r="AD4" s="65">
        <v>6300</v>
      </c>
      <c r="AE4" s="65">
        <v>1958</v>
      </c>
      <c r="AF4" s="65">
        <v>19863</v>
      </c>
      <c r="AG4" s="65">
        <v>13365</v>
      </c>
      <c r="AH4" s="65">
        <v>14114</v>
      </c>
      <c r="AI4" s="65">
        <v>19522</v>
      </c>
      <c r="AJ4" s="65">
        <v>8780.2000000000007</v>
      </c>
      <c r="AK4" s="65">
        <v>329.1</v>
      </c>
    </row>
    <row r="15" spans="1:37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2" sqref="D22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195</v>
      </c>
    </row>
    <row r="2" spans="1:19" x14ac:dyDescent="0.25">
      <c r="A2" s="22" t="s">
        <v>215</v>
      </c>
    </row>
    <row r="3" spans="1:19" s="23" customFormat="1" ht="30.75" thickBot="1" x14ac:dyDescent="0.3">
      <c r="A3" s="30" t="s">
        <v>234</v>
      </c>
      <c r="B3" s="31" t="s">
        <v>229</v>
      </c>
      <c r="C3" s="30" t="s">
        <v>226</v>
      </c>
      <c r="D3" s="32" t="s">
        <v>189</v>
      </c>
      <c r="E3" s="32" t="s">
        <v>182</v>
      </c>
      <c r="F3" s="33" t="s">
        <v>1079</v>
      </c>
      <c r="G3" s="32" t="s">
        <v>235</v>
      </c>
      <c r="H3" s="32" t="s">
        <v>237</v>
      </c>
      <c r="I3" s="33" t="s">
        <v>236</v>
      </c>
      <c r="J3" s="32" t="s">
        <v>216</v>
      </c>
      <c r="K3" s="32" t="s">
        <v>217</v>
      </c>
      <c r="L3" s="33" t="s">
        <v>230</v>
      </c>
      <c r="M3" s="32" t="s">
        <v>220</v>
      </c>
      <c r="N3" s="32" t="s">
        <v>219</v>
      </c>
      <c r="O3" s="33" t="s">
        <v>231</v>
      </c>
      <c r="P3" s="32" t="s">
        <v>221</v>
      </c>
      <c r="Q3" s="32" t="s">
        <v>222</v>
      </c>
      <c r="R3" s="32" t="s">
        <v>223</v>
      </c>
      <c r="S3" s="33" t="s">
        <v>233</v>
      </c>
    </row>
    <row r="4" spans="1:19" ht="15.75" thickTop="1" x14ac:dyDescent="0.25">
      <c r="A4" s="25" t="s">
        <v>190</v>
      </c>
      <c r="C4" s="25"/>
      <c r="D4" s="20" t="s">
        <v>194</v>
      </c>
      <c r="E4" s="20" t="s">
        <v>183</v>
      </c>
      <c r="F4" s="24">
        <v>212</v>
      </c>
      <c r="G4" s="20" t="s">
        <v>240</v>
      </c>
      <c r="H4" s="20">
        <v>3254</v>
      </c>
      <c r="I4" s="24">
        <v>325</v>
      </c>
      <c r="J4" s="4">
        <v>3272</v>
      </c>
      <c r="K4" s="4" t="s">
        <v>218</v>
      </c>
      <c r="L4" s="27"/>
      <c r="O4" s="25"/>
      <c r="S4" s="25"/>
    </row>
    <row r="5" spans="1:19" x14ac:dyDescent="0.25">
      <c r="A5" s="25" t="s">
        <v>191</v>
      </c>
      <c r="C5" s="25"/>
      <c r="D5" s="20" t="s">
        <v>193</v>
      </c>
      <c r="E5" s="20" t="s">
        <v>192</v>
      </c>
      <c r="F5" s="24" t="s">
        <v>214</v>
      </c>
      <c r="G5" s="20">
        <v>20</v>
      </c>
      <c r="H5" s="20">
        <v>21</v>
      </c>
      <c r="I5" s="24" t="s">
        <v>239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224</v>
      </c>
      <c r="R5" s="4" t="s">
        <v>225</v>
      </c>
      <c r="S5" s="27" t="s">
        <v>238</v>
      </c>
    </row>
    <row r="6" spans="1:19" x14ac:dyDescent="0.25">
      <c r="A6" s="25" t="s">
        <v>199</v>
      </c>
      <c r="B6" s="3" t="s">
        <v>196</v>
      </c>
      <c r="C6" s="25" t="s">
        <v>228</v>
      </c>
      <c r="D6">
        <v>64800</v>
      </c>
      <c r="E6">
        <v>185400</v>
      </c>
      <c r="F6" s="25"/>
      <c r="G6">
        <f>815300-284200</f>
        <v>531100</v>
      </c>
      <c r="H6">
        <v>284200</v>
      </c>
      <c r="I6" s="25"/>
      <c r="J6">
        <v>93600</v>
      </c>
      <c r="K6">
        <f>404500-93600</f>
        <v>310900</v>
      </c>
      <c r="L6" s="25"/>
      <c r="M6">
        <f>83700+59200+66600</f>
        <v>209500</v>
      </c>
      <c r="N6">
        <f>62100+62700+57600</f>
        <v>182400</v>
      </c>
      <c r="O6" s="25"/>
      <c r="P6">
        <v>397500</v>
      </c>
      <c r="Q6">
        <v>119700</v>
      </c>
      <c r="R6">
        <v>50300</v>
      </c>
      <c r="S6" s="25"/>
    </row>
    <row r="7" spans="1:19" x14ac:dyDescent="0.25">
      <c r="A7" s="28" t="s">
        <v>232</v>
      </c>
      <c r="B7" s="3" t="s">
        <v>205</v>
      </c>
      <c r="C7" s="25" t="s">
        <v>227</v>
      </c>
      <c r="D7" s="18">
        <f>D41*10^6</f>
        <v>40135000000</v>
      </c>
      <c r="E7" s="18">
        <f>D40*10^6</f>
        <v>268953000000</v>
      </c>
      <c r="F7" s="25"/>
      <c r="G7">
        <f>SUM(D278:D284,D289:D296)*10^6</f>
        <v>515925000000</v>
      </c>
      <c r="H7">
        <f>SUM(D285:D288)*10^6</f>
        <v>269601000000</v>
      </c>
      <c r="I7" s="25"/>
      <c r="J7" s="41">
        <f>D77*10^6</f>
        <v>25886000000</v>
      </c>
      <c r="K7" s="41">
        <f>SUM(D76,D78:D87)*10^6</f>
        <v>93232000000</v>
      </c>
      <c r="L7" s="25"/>
      <c r="M7" s="41">
        <f>SUM(D88:D89,D96)*10^6</f>
        <v>127020000000</v>
      </c>
      <c r="N7">
        <f>SUM(D90:D95,D97)*10^6</f>
        <v>100094000000</v>
      </c>
      <c r="O7" s="25"/>
      <c r="P7" s="41">
        <f>SUM(D48:D57)*10^6</f>
        <v>413205000000</v>
      </c>
      <c r="Q7" s="41">
        <f>D58*10^6</f>
        <v>86048000000</v>
      </c>
      <c r="R7" s="41">
        <f>D59*10^6</f>
        <v>14508000000</v>
      </c>
      <c r="S7" s="25"/>
    </row>
    <row r="8" spans="1:19" x14ac:dyDescent="0.25">
      <c r="A8" s="28" t="s">
        <v>204</v>
      </c>
      <c r="B8" s="3" t="s">
        <v>211</v>
      </c>
      <c r="C8" s="25" t="s">
        <v>212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19" x14ac:dyDescent="0.25">
      <c r="A9" s="28" t="s">
        <v>201</v>
      </c>
      <c r="B9" s="3" t="s">
        <v>209</v>
      </c>
      <c r="C9" s="25" t="str">
        <f>A9</f>
        <v>Value Added</v>
      </c>
      <c r="D9" s="21">
        <f>$F9*($D$7/$F$8)</f>
        <v>18895640697.24736</v>
      </c>
      <c r="E9" s="19">
        <f>I33*10^6</f>
        <v>158231000000</v>
      </c>
      <c r="F9" s="26">
        <f>I34*10^6</f>
        <v>49994000000</v>
      </c>
      <c r="G9" s="47">
        <f>$I9*(G$7/$I$8)</f>
        <v>218698327521.9407</v>
      </c>
      <c r="H9" s="47">
        <f>$I9*(H$7/$I$8)</f>
        <v>114282672478.05928</v>
      </c>
      <c r="I9" s="26">
        <f>I58*10^6</f>
        <v>332981000000</v>
      </c>
      <c r="J9" s="47">
        <f>$L9*(J$7/$L$8)</f>
        <v>11878596400.208197</v>
      </c>
      <c r="K9" s="47">
        <f>$L9*(K$7/$L$8)</f>
        <v>42782403599.791801</v>
      </c>
      <c r="L9" s="48">
        <f>I41*10^6</f>
        <v>54661000000</v>
      </c>
      <c r="M9" s="47">
        <f>$O9*(M$7/$O$8)</f>
        <v>33593628398.073215</v>
      </c>
      <c r="N9" s="47">
        <f>$O9*(N$7/$O$8)</f>
        <v>26472371601.926785</v>
      </c>
      <c r="O9" s="48">
        <f>I42*10^6</f>
        <v>60066000000</v>
      </c>
      <c r="P9" s="47">
        <f t="shared" ref="P9:Q9" si="0">$S9*(P$7/$S$8)</f>
        <v>240665210526.3158</v>
      </c>
      <c r="Q9" s="47">
        <f t="shared" si="0"/>
        <v>50117399439.426971</v>
      </c>
      <c r="R9" s="47">
        <f>$S9*(R$7/$S$8)</f>
        <v>8449972469.6356268</v>
      </c>
      <c r="S9" s="48">
        <f>I36*10^6</f>
        <v>299232000000</v>
      </c>
    </row>
    <row r="10" spans="1:19" x14ac:dyDescent="0.25">
      <c r="A10" s="29" t="s">
        <v>202</v>
      </c>
      <c r="C10" s="25" t="str">
        <f t="shared" ref="C10:C12" si="1">A10</f>
        <v>Compensation of employees</v>
      </c>
      <c r="D10" s="21">
        <f t="shared" ref="D10:D12" si="2">$F10*($D$7/$F$8)</f>
        <v>6824034739.9448147</v>
      </c>
      <c r="E10" s="19">
        <f>J33*10^6</f>
        <v>38814000000</v>
      </c>
      <c r="F10" s="26">
        <f>J34*10^6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6">
        <f>J58*10^6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8">
        <f>J41*10^6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8">
        <f>J42*10^6</f>
        <v>31636000000</v>
      </c>
      <c r="P10" s="47">
        <f t="shared" ref="P10:R12" si="6">$S10*(P$7/$S$8)</f>
        <v>62434361842.105263</v>
      </c>
      <c r="Q10" s="47">
        <f t="shared" si="6"/>
        <v>13001662535.035814</v>
      </c>
      <c r="R10" s="47">
        <f t="shared" si="6"/>
        <v>2192126720.6477733</v>
      </c>
      <c r="S10" s="48">
        <f>J36*10^6</f>
        <v>77628000000</v>
      </c>
    </row>
    <row r="11" spans="1:19" x14ac:dyDescent="0.25">
      <c r="A11" s="29" t="s">
        <v>1184</v>
      </c>
      <c r="C11" s="25" t="str">
        <f t="shared" si="1"/>
        <v>Taxes on production and imports, less subsidies</v>
      </c>
      <c r="D11" s="21">
        <f t="shared" si="2"/>
        <v>1877696183.220484</v>
      </c>
      <c r="E11" s="19">
        <f>K33*10^6</f>
        <v>32690000000</v>
      </c>
      <c r="F11" s="26">
        <f>K34*10^6</f>
        <v>4968000000</v>
      </c>
      <c r="G11" s="47">
        <f t="shared" si="3"/>
        <v>10700409789.109463</v>
      </c>
      <c r="H11" s="47">
        <f t="shared" si="3"/>
        <v>5591590210.8905363</v>
      </c>
      <c r="I11" s="26">
        <f>K58*10^6</f>
        <v>16292000000</v>
      </c>
      <c r="J11" s="47">
        <f t="shared" si="4"/>
        <v>314235934.11575079</v>
      </c>
      <c r="K11" s="47">
        <f t="shared" si="4"/>
        <v>1131764065.8842492</v>
      </c>
      <c r="L11" s="48">
        <f>K41*10^6</f>
        <v>1446000000</v>
      </c>
      <c r="M11" s="47">
        <f t="shared" si="5"/>
        <v>1388688764.2329404</v>
      </c>
      <c r="N11" s="47">
        <f t="shared" si="5"/>
        <v>1094311235.7670598</v>
      </c>
      <c r="O11" s="48">
        <f>K42*10^6</f>
        <v>2483000000</v>
      </c>
      <c r="P11" s="47">
        <f t="shared" si="6"/>
        <v>47461149671.052628</v>
      </c>
      <c r="Q11" s="47">
        <f t="shared" si="6"/>
        <v>9883561445.0326996</v>
      </c>
      <c r="R11" s="47">
        <f t="shared" si="6"/>
        <v>1666403744.9392712</v>
      </c>
      <c r="S11" s="48">
        <f>K36*10^6</f>
        <v>59011000000</v>
      </c>
    </row>
    <row r="12" spans="1:19" x14ac:dyDescent="0.25">
      <c r="A12" s="29" t="s">
        <v>203</v>
      </c>
      <c r="C12" s="25" t="str">
        <f t="shared" si="1"/>
        <v>Gross operating surplus</v>
      </c>
      <c r="D12" s="21">
        <f t="shared" si="2"/>
        <v>10193909774.08206</v>
      </c>
      <c r="E12" s="19">
        <f>L33*10^6</f>
        <v>86727000000</v>
      </c>
      <c r="F12" s="26">
        <f>L34*10^6</f>
        <v>26971000000</v>
      </c>
      <c r="G12" s="47">
        <f t="shared" si="3"/>
        <v>142001767669.05234</v>
      </c>
      <c r="H12" s="47">
        <f t="shared" si="3"/>
        <v>74204232330.947662</v>
      </c>
      <c r="I12" s="26">
        <f>L58*10^6</f>
        <v>216206000000</v>
      </c>
      <c r="J12" s="47">
        <f t="shared" si="4"/>
        <v>5679499403.952384</v>
      </c>
      <c r="K12" s="47">
        <f t="shared" si="4"/>
        <v>20455500596.047615</v>
      </c>
      <c r="L12" s="48">
        <f>L41*10^6</f>
        <v>26135000000</v>
      </c>
      <c r="M12" s="47">
        <f t="shared" si="5"/>
        <v>14511601838.724167</v>
      </c>
      <c r="N12" s="47">
        <f t="shared" si="5"/>
        <v>11435398161.275835</v>
      </c>
      <c r="O12" s="48">
        <f>L42*10^6</f>
        <v>25947000000</v>
      </c>
      <c r="P12" s="47">
        <f t="shared" si="6"/>
        <v>130769699013.1579</v>
      </c>
      <c r="Q12" s="47">
        <f t="shared" si="6"/>
        <v>27232175459.358456</v>
      </c>
      <c r="R12" s="47">
        <f t="shared" si="6"/>
        <v>4591442004.048583</v>
      </c>
      <c r="S12" s="48">
        <f>L36*10^6</f>
        <v>162593000000</v>
      </c>
    </row>
    <row r="19" spans="2:14" x14ac:dyDescent="0.25">
      <c r="B19" s="1" t="s">
        <v>227</v>
      </c>
    </row>
    <row r="20" spans="2:14" x14ac:dyDescent="0.25">
      <c r="B20" t="s">
        <v>241</v>
      </c>
    </row>
    <row r="21" spans="2:14" x14ac:dyDescent="0.25">
      <c r="B21" t="s">
        <v>242</v>
      </c>
    </row>
    <row r="22" spans="2:14" x14ac:dyDescent="0.25">
      <c r="B22" t="s">
        <v>243</v>
      </c>
    </row>
    <row r="23" spans="2:14" x14ac:dyDescent="0.25">
      <c r="B23" t="s">
        <v>244</v>
      </c>
    </row>
    <row r="24" spans="2:14" x14ac:dyDescent="0.25">
      <c r="B24" t="s">
        <v>245</v>
      </c>
    </row>
    <row r="25" spans="2:14" x14ac:dyDescent="0.25">
      <c r="G25" s="1" t="s">
        <v>1181</v>
      </c>
      <c r="H25" s="1" t="s">
        <v>241</v>
      </c>
    </row>
    <row r="26" spans="2:14" ht="30" x14ac:dyDescent="0.25">
      <c r="B26" s="17" t="s">
        <v>246</v>
      </c>
      <c r="C26" s="37"/>
      <c r="D26" s="38" t="s">
        <v>7</v>
      </c>
      <c r="E26" s="17" t="s">
        <v>1084</v>
      </c>
      <c r="G26" s="37" t="s">
        <v>246</v>
      </c>
      <c r="H26" s="37"/>
      <c r="I26" s="45" t="s">
        <v>201</v>
      </c>
      <c r="J26" s="45" t="s">
        <v>1182</v>
      </c>
      <c r="K26" s="45" t="s">
        <v>1184</v>
      </c>
      <c r="L26" s="46" t="s">
        <v>203</v>
      </c>
    </row>
    <row r="27" spans="2:14" x14ac:dyDescent="0.25">
      <c r="B27" t="s">
        <v>247</v>
      </c>
      <c r="C27" t="s">
        <v>248</v>
      </c>
      <c r="D27" s="34">
        <v>34314</v>
      </c>
      <c r="G27" t="s">
        <v>247</v>
      </c>
      <c r="H27" t="s">
        <v>1090</v>
      </c>
      <c r="I27" s="34">
        <v>18238301</v>
      </c>
      <c r="J27" s="34">
        <v>9709535</v>
      </c>
      <c r="K27" s="34">
        <v>1217959</v>
      </c>
      <c r="L27" s="34">
        <v>7310806</v>
      </c>
    </row>
    <row r="28" spans="2:14" x14ac:dyDescent="0.25">
      <c r="B28" t="s">
        <v>249</v>
      </c>
      <c r="C28" t="s">
        <v>250</v>
      </c>
      <c r="D28" s="34">
        <v>61876</v>
      </c>
      <c r="G28" t="s">
        <v>249</v>
      </c>
      <c r="H28" t="s">
        <v>1091</v>
      </c>
      <c r="I28" s="34">
        <v>15898859</v>
      </c>
      <c r="J28" s="34">
        <v>7863213</v>
      </c>
      <c r="K28" s="34">
        <v>1242490</v>
      </c>
      <c r="L28" s="34">
        <v>6793156</v>
      </c>
      <c r="N28" s="18"/>
    </row>
    <row r="29" spans="2:14" x14ac:dyDescent="0.25">
      <c r="B29" t="s">
        <v>251</v>
      </c>
      <c r="C29" t="s">
        <v>252</v>
      </c>
      <c r="D29" s="34">
        <v>19404</v>
      </c>
      <c r="G29" t="s">
        <v>251</v>
      </c>
      <c r="H29" t="s">
        <v>1092</v>
      </c>
      <c r="I29" s="34">
        <v>182283</v>
      </c>
      <c r="J29" s="34">
        <v>50616</v>
      </c>
      <c r="K29" s="34">
        <v>2314</v>
      </c>
      <c r="L29" s="34">
        <v>129354</v>
      </c>
      <c r="N29" s="18"/>
    </row>
    <row r="30" spans="2:14" x14ac:dyDescent="0.25">
      <c r="B30" t="s">
        <v>253</v>
      </c>
      <c r="C30" t="s">
        <v>254</v>
      </c>
      <c r="D30" s="34">
        <v>28308</v>
      </c>
      <c r="G30" t="s">
        <v>253</v>
      </c>
      <c r="H30" t="s">
        <v>1093</v>
      </c>
      <c r="I30" s="34">
        <v>147384</v>
      </c>
      <c r="J30" s="34">
        <v>27205</v>
      </c>
      <c r="K30" s="34">
        <v>789</v>
      </c>
      <c r="L30" s="34">
        <v>119390</v>
      </c>
      <c r="N30" s="18"/>
    </row>
    <row r="31" spans="2:14" x14ac:dyDescent="0.25">
      <c r="B31" t="s">
        <v>255</v>
      </c>
      <c r="C31" t="s">
        <v>256</v>
      </c>
      <c r="D31" s="34">
        <v>22098</v>
      </c>
      <c r="G31" t="s">
        <v>255</v>
      </c>
      <c r="H31" t="s">
        <v>1094</v>
      </c>
      <c r="I31" s="34">
        <v>34899</v>
      </c>
      <c r="J31" s="34">
        <v>23410</v>
      </c>
      <c r="K31" s="34">
        <v>1525</v>
      </c>
      <c r="L31" s="34">
        <v>9964</v>
      </c>
    </row>
    <row r="32" spans="2:14" x14ac:dyDescent="0.25">
      <c r="B32" t="s">
        <v>257</v>
      </c>
      <c r="C32" t="s">
        <v>258</v>
      </c>
      <c r="D32" s="34">
        <v>22767</v>
      </c>
      <c r="G32" t="s">
        <v>257</v>
      </c>
      <c r="H32" t="s">
        <v>1095</v>
      </c>
      <c r="I32" s="34">
        <v>261774</v>
      </c>
      <c r="J32" s="34">
        <v>91867</v>
      </c>
      <c r="K32" s="34">
        <v>40072</v>
      </c>
      <c r="L32" s="34">
        <v>129835</v>
      </c>
    </row>
    <row r="33" spans="2:12" x14ac:dyDescent="0.25">
      <c r="B33" t="s">
        <v>259</v>
      </c>
      <c r="C33" t="s">
        <v>260</v>
      </c>
      <c r="D33" s="34">
        <v>36867</v>
      </c>
      <c r="G33" t="s">
        <v>259</v>
      </c>
      <c r="H33" s="35" t="s">
        <v>1096</v>
      </c>
      <c r="I33" s="34">
        <v>158231</v>
      </c>
      <c r="J33" s="34">
        <v>38814</v>
      </c>
      <c r="K33" s="34">
        <v>32690</v>
      </c>
      <c r="L33" s="34">
        <v>86727</v>
      </c>
    </row>
    <row r="34" spans="2:12" x14ac:dyDescent="0.25">
      <c r="B34" t="s">
        <v>261</v>
      </c>
      <c r="C34" t="s">
        <v>262</v>
      </c>
      <c r="D34" s="34">
        <v>93695</v>
      </c>
      <c r="G34" t="s">
        <v>261</v>
      </c>
      <c r="H34" s="35" t="s">
        <v>1097</v>
      </c>
      <c r="I34" s="34">
        <v>49994</v>
      </c>
      <c r="J34" s="34">
        <v>18055</v>
      </c>
      <c r="K34" s="34">
        <v>4968</v>
      </c>
      <c r="L34" s="34">
        <v>26971</v>
      </c>
    </row>
    <row r="35" spans="2:12" x14ac:dyDescent="0.25">
      <c r="B35" t="s">
        <v>263</v>
      </c>
      <c r="C35" t="s">
        <v>264</v>
      </c>
      <c r="D35" s="34">
        <v>50423</v>
      </c>
      <c r="G35" t="s">
        <v>263</v>
      </c>
      <c r="H35" t="s">
        <v>1098</v>
      </c>
      <c r="I35" s="34">
        <v>53550</v>
      </c>
      <c r="J35" s="34">
        <v>34998</v>
      </c>
      <c r="K35" s="34">
        <v>2415</v>
      </c>
      <c r="L35" s="34">
        <v>16137</v>
      </c>
    </row>
    <row r="36" spans="2:12" x14ac:dyDescent="0.25">
      <c r="B36" t="s">
        <v>265</v>
      </c>
      <c r="C36" t="s">
        <v>266</v>
      </c>
      <c r="D36" s="34">
        <v>36649</v>
      </c>
      <c r="G36" t="s">
        <v>265</v>
      </c>
      <c r="H36" s="35" t="s">
        <v>1099</v>
      </c>
      <c r="I36" s="34">
        <v>299232</v>
      </c>
      <c r="J36" s="34">
        <v>77628</v>
      </c>
      <c r="K36" s="34">
        <v>59011</v>
      </c>
      <c r="L36" s="34">
        <v>162593</v>
      </c>
    </row>
    <row r="37" spans="2:12" x14ac:dyDescent="0.25">
      <c r="B37" t="s">
        <v>267</v>
      </c>
      <c r="C37" t="s">
        <v>268</v>
      </c>
      <c r="D37" s="34">
        <v>21437</v>
      </c>
      <c r="G37" t="s">
        <v>267</v>
      </c>
      <c r="H37" t="s">
        <v>1100</v>
      </c>
      <c r="I37" s="34">
        <v>694943</v>
      </c>
      <c r="J37" s="34">
        <v>458477</v>
      </c>
      <c r="K37" s="34">
        <v>8976</v>
      </c>
      <c r="L37" s="34">
        <v>227490</v>
      </c>
    </row>
    <row r="38" spans="2:12" x14ac:dyDescent="0.25">
      <c r="B38" t="s">
        <v>269</v>
      </c>
      <c r="C38" t="s">
        <v>270</v>
      </c>
      <c r="D38" s="34">
        <v>8667</v>
      </c>
      <c r="G38" t="s">
        <v>269</v>
      </c>
      <c r="H38" t="s">
        <v>1101</v>
      </c>
      <c r="I38" s="34">
        <v>2129592</v>
      </c>
      <c r="J38" s="34">
        <v>1006425</v>
      </c>
      <c r="K38" s="34">
        <v>85526</v>
      </c>
      <c r="L38" s="34">
        <v>1037641</v>
      </c>
    </row>
    <row r="39" spans="2:12" x14ac:dyDescent="0.25">
      <c r="B39" t="s">
        <v>271</v>
      </c>
      <c r="C39" t="s">
        <v>272</v>
      </c>
      <c r="D39" s="34">
        <v>23422</v>
      </c>
      <c r="G39" t="s">
        <v>271</v>
      </c>
      <c r="H39" t="s">
        <v>1102</v>
      </c>
      <c r="I39" s="34">
        <v>1183755</v>
      </c>
      <c r="J39" s="34">
        <v>662696</v>
      </c>
      <c r="K39" s="34">
        <v>30260</v>
      </c>
      <c r="L39" s="34">
        <v>490800</v>
      </c>
    </row>
    <row r="40" spans="2:12" x14ac:dyDescent="0.25">
      <c r="B40" t="s">
        <v>273</v>
      </c>
      <c r="C40" s="42" t="s">
        <v>182</v>
      </c>
      <c r="D40" s="34">
        <v>268953</v>
      </c>
      <c r="E40" t="s">
        <v>1085</v>
      </c>
      <c r="G40" t="s">
        <v>273</v>
      </c>
      <c r="H40" t="s">
        <v>1103</v>
      </c>
      <c r="I40" s="34">
        <v>32485</v>
      </c>
      <c r="J40" s="34">
        <v>20428</v>
      </c>
      <c r="K40" s="34">
        <v>704</v>
      </c>
      <c r="L40" s="34">
        <v>11353</v>
      </c>
    </row>
    <row r="41" spans="2:12" x14ac:dyDescent="0.25">
      <c r="B41" t="s">
        <v>274</v>
      </c>
      <c r="C41" s="39" t="s">
        <v>275</v>
      </c>
      <c r="D41" s="34">
        <v>40135</v>
      </c>
      <c r="E41" t="s">
        <v>1086</v>
      </c>
      <c r="G41" t="s">
        <v>274</v>
      </c>
      <c r="H41" s="35" t="s">
        <v>1104</v>
      </c>
      <c r="I41" s="34">
        <v>54661</v>
      </c>
      <c r="J41" s="34">
        <v>27080</v>
      </c>
      <c r="K41" s="34">
        <v>1446</v>
      </c>
      <c r="L41" s="34">
        <v>26135</v>
      </c>
    </row>
    <row r="42" spans="2:12" x14ac:dyDescent="0.25">
      <c r="B42" t="s">
        <v>276</v>
      </c>
      <c r="C42" t="s">
        <v>277</v>
      </c>
      <c r="D42" s="34">
        <v>11643</v>
      </c>
      <c r="G42" t="s">
        <v>276</v>
      </c>
      <c r="H42" s="35" t="s">
        <v>1105</v>
      </c>
      <c r="I42" s="34">
        <v>60066</v>
      </c>
      <c r="J42" s="34">
        <v>31636</v>
      </c>
      <c r="K42" s="34">
        <v>2483</v>
      </c>
      <c r="L42" s="34">
        <v>25947</v>
      </c>
    </row>
    <row r="43" spans="2:12" x14ac:dyDescent="0.25">
      <c r="B43" t="s">
        <v>278</v>
      </c>
      <c r="C43" t="s">
        <v>279</v>
      </c>
      <c r="D43" s="34">
        <v>14089</v>
      </c>
      <c r="G43" t="s">
        <v>278</v>
      </c>
      <c r="H43" t="s">
        <v>1106</v>
      </c>
      <c r="I43" s="34">
        <v>147361</v>
      </c>
      <c r="J43" s="34">
        <v>97092</v>
      </c>
      <c r="K43" s="34">
        <v>3374</v>
      </c>
      <c r="L43" s="34">
        <v>46896</v>
      </c>
    </row>
    <row r="44" spans="2:12" x14ac:dyDescent="0.25">
      <c r="B44" t="s">
        <v>280</v>
      </c>
      <c r="C44" t="s">
        <v>281</v>
      </c>
      <c r="D44" s="34">
        <v>19415</v>
      </c>
      <c r="G44" t="s">
        <v>280</v>
      </c>
      <c r="H44" t="s">
        <v>1107</v>
      </c>
      <c r="I44" s="34">
        <v>152472</v>
      </c>
      <c r="J44" s="34">
        <v>94664</v>
      </c>
      <c r="K44" s="34">
        <v>3548</v>
      </c>
      <c r="L44" s="34">
        <v>54260</v>
      </c>
    </row>
    <row r="45" spans="2:12" x14ac:dyDescent="0.25">
      <c r="B45" t="s">
        <v>282</v>
      </c>
      <c r="C45" t="s">
        <v>283</v>
      </c>
      <c r="D45" s="34">
        <v>20908</v>
      </c>
      <c r="G45" t="s">
        <v>282</v>
      </c>
      <c r="H45" t="s">
        <v>1108</v>
      </c>
      <c r="I45" s="34">
        <v>267323</v>
      </c>
      <c r="J45" s="34">
        <v>137529</v>
      </c>
      <c r="K45" s="34">
        <v>8570</v>
      </c>
      <c r="L45" s="34">
        <v>121224</v>
      </c>
    </row>
    <row r="46" spans="2:12" x14ac:dyDescent="0.25">
      <c r="B46" t="s">
        <v>284</v>
      </c>
      <c r="C46" t="s">
        <v>285</v>
      </c>
      <c r="D46" s="34">
        <v>32318</v>
      </c>
      <c r="G46" t="s">
        <v>284</v>
      </c>
      <c r="H46" t="s">
        <v>1109</v>
      </c>
      <c r="I46" s="34">
        <v>63631</v>
      </c>
      <c r="J46" s="34">
        <v>34671</v>
      </c>
      <c r="K46" s="34">
        <v>879</v>
      </c>
      <c r="L46" s="34">
        <v>28080</v>
      </c>
    </row>
    <row r="47" spans="2:12" x14ac:dyDescent="0.25">
      <c r="B47" t="s">
        <v>286</v>
      </c>
      <c r="C47" t="s">
        <v>287</v>
      </c>
      <c r="D47" s="34">
        <v>88512</v>
      </c>
      <c r="G47" t="s">
        <v>286</v>
      </c>
      <c r="H47" t="s">
        <v>1110</v>
      </c>
      <c r="I47" s="34">
        <v>146240</v>
      </c>
      <c r="J47" s="34">
        <v>69905</v>
      </c>
      <c r="K47" s="34">
        <v>3414</v>
      </c>
      <c r="L47" s="34">
        <v>72921</v>
      </c>
    </row>
    <row r="48" spans="2:12" x14ac:dyDescent="0.25">
      <c r="B48" t="s">
        <v>288</v>
      </c>
      <c r="C48" s="43" t="s">
        <v>289</v>
      </c>
      <c r="D48" s="34">
        <v>3124</v>
      </c>
      <c r="E48" t="s">
        <v>1087</v>
      </c>
      <c r="G48" t="s">
        <v>288</v>
      </c>
      <c r="H48" t="s">
        <v>1111</v>
      </c>
      <c r="I48" s="34">
        <v>149076</v>
      </c>
      <c r="J48" s="34">
        <v>77790</v>
      </c>
      <c r="K48" s="34">
        <v>2485</v>
      </c>
      <c r="L48" s="34">
        <v>68800</v>
      </c>
    </row>
    <row r="49" spans="2:12" x14ac:dyDescent="0.25">
      <c r="B49" t="s">
        <v>290</v>
      </c>
      <c r="C49" s="43" t="s">
        <v>291</v>
      </c>
      <c r="D49" s="34">
        <v>103566</v>
      </c>
      <c r="E49" t="s">
        <v>1087</v>
      </c>
      <c r="G49" t="s">
        <v>290</v>
      </c>
      <c r="H49" t="s">
        <v>1112</v>
      </c>
      <c r="I49" s="34">
        <v>29141</v>
      </c>
      <c r="J49" s="34">
        <v>20277</v>
      </c>
      <c r="K49" s="34">
        <v>387</v>
      </c>
      <c r="L49" s="34">
        <v>8477</v>
      </c>
    </row>
    <row r="50" spans="2:12" x14ac:dyDescent="0.25">
      <c r="B50" t="s">
        <v>292</v>
      </c>
      <c r="C50" s="43" t="s">
        <v>293</v>
      </c>
      <c r="D50" s="34">
        <v>36820</v>
      </c>
      <c r="E50" t="s">
        <v>1087</v>
      </c>
      <c r="G50" t="s">
        <v>292</v>
      </c>
      <c r="H50" t="s">
        <v>1113</v>
      </c>
      <c r="I50" s="34">
        <v>81299</v>
      </c>
      <c r="J50" s="34">
        <v>51622</v>
      </c>
      <c r="K50" s="34">
        <v>2969</v>
      </c>
      <c r="L50" s="34">
        <v>26708</v>
      </c>
    </row>
    <row r="51" spans="2:12" x14ac:dyDescent="0.25">
      <c r="B51" t="s">
        <v>294</v>
      </c>
      <c r="C51" s="43" t="s">
        <v>295</v>
      </c>
      <c r="D51" s="34">
        <v>749</v>
      </c>
      <c r="E51" t="s">
        <v>1087</v>
      </c>
      <c r="G51" t="s">
        <v>294</v>
      </c>
      <c r="H51" t="s">
        <v>1114</v>
      </c>
      <c r="I51" s="34">
        <v>945837</v>
      </c>
      <c r="J51" s="34">
        <v>343730</v>
      </c>
      <c r="K51" s="34">
        <v>55266</v>
      </c>
      <c r="L51" s="34">
        <v>546841</v>
      </c>
    </row>
    <row r="52" spans="2:12" x14ac:dyDescent="0.25">
      <c r="B52" t="s">
        <v>296</v>
      </c>
      <c r="C52" s="43" t="s">
        <v>297</v>
      </c>
      <c r="D52" s="34">
        <v>6621</v>
      </c>
      <c r="E52" t="s">
        <v>1087</v>
      </c>
      <c r="G52" t="s">
        <v>296</v>
      </c>
      <c r="H52" t="s">
        <v>1115</v>
      </c>
      <c r="I52" s="34">
        <v>261724</v>
      </c>
      <c r="J52" s="34">
        <v>103480</v>
      </c>
      <c r="K52" s="34">
        <v>30122</v>
      </c>
      <c r="L52" s="34">
        <v>128122</v>
      </c>
    </row>
    <row r="53" spans="2:12" x14ac:dyDescent="0.25">
      <c r="B53" t="s">
        <v>298</v>
      </c>
      <c r="C53" s="43" t="s">
        <v>299</v>
      </c>
      <c r="D53" s="34">
        <v>1416</v>
      </c>
      <c r="E53" t="s">
        <v>1087</v>
      </c>
      <c r="G53" t="s">
        <v>298</v>
      </c>
      <c r="H53" t="s">
        <v>1116</v>
      </c>
      <c r="I53" s="34">
        <v>17936</v>
      </c>
      <c r="J53" s="34">
        <v>12017</v>
      </c>
      <c r="K53" s="34">
        <v>571</v>
      </c>
      <c r="L53" s="34">
        <v>5348</v>
      </c>
    </row>
    <row r="54" spans="2:12" x14ac:dyDescent="0.25">
      <c r="B54" t="s">
        <v>300</v>
      </c>
      <c r="C54" s="43" t="s">
        <v>301</v>
      </c>
      <c r="D54" s="34">
        <v>1101</v>
      </c>
      <c r="E54" t="s">
        <v>1087</v>
      </c>
      <c r="G54" t="s">
        <v>300</v>
      </c>
      <c r="H54" t="s">
        <v>1117</v>
      </c>
      <c r="I54" s="34">
        <v>9694</v>
      </c>
      <c r="J54" s="34">
        <v>8174</v>
      </c>
      <c r="K54" s="34">
        <v>290</v>
      </c>
      <c r="L54" s="34">
        <v>1230</v>
      </c>
    </row>
    <row r="55" spans="2:12" x14ac:dyDescent="0.25">
      <c r="B55" t="s">
        <v>302</v>
      </c>
      <c r="C55" s="43" t="s">
        <v>303</v>
      </c>
      <c r="D55" s="34">
        <v>228</v>
      </c>
      <c r="E55" t="s">
        <v>1087</v>
      </c>
      <c r="G55" t="s">
        <v>302</v>
      </c>
      <c r="H55" t="s">
        <v>1118</v>
      </c>
      <c r="I55" s="34">
        <v>59668</v>
      </c>
      <c r="J55" s="34">
        <v>30172</v>
      </c>
      <c r="K55" s="34">
        <v>1736</v>
      </c>
      <c r="L55" s="34">
        <v>27760</v>
      </c>
    </row>
    <row r="56" spans="2:12" x14ac:dyDescent="0.25">
      <c r="B56" t="s">
        <v>304</v>
      </c>
      <c r="C56" s="43" t="s">
        <v>305</v>
      </c>
      <c r="D56" s="34">
        <v>12770</v>
      </c>
      <c r="E56" t="s">
        <v>1087</v>
      </c>
      <c r="G56" t="s">
        <v>304</v>
      </c>
      <c r="H56" t="s">
        <v>1119</v>
      </c>
      <c r="I56" s="34">
        <v>40211</v>
      </c>
      <c r="J56" s="34">
        <v>26028</v>
      </c>
      <c r="K56" s="34">
        <v>762</v>
      </c>
      <c r="L56" s="34">
        <v>13421</v>
      </c>
    </row>
    <row r="57" spans="2:12" x14ac:dyDescent="0.25">
      <c r="B57" t="s">
        <v>306</v>
      </c>
      <c r="C57" s="43" t="s">
        <v>307</v>
      </c>
      <c r="D57" s="34">
        <v>246810</v>
      </c>
      <c r="E57" t="s">
        <v>1087</v>
      </c>
      <c r="G57" t="s">
        <v>306</v>
      </c>
      <c r="H57" t="s">
        <v>1120</v>
      </c>
      <c r="I57" s="34">
        <v>145371</v>
      </c>
      <c r="J57" s="34">
        <v>19815</v>
      </c>
      <c r="K57" s="34">
        <v>3677</v>
      </c>
      <c r="L57" s="34">
        <v>121879</v>
      </c>
    </row>
    <row r="58" spans="2:12" x14ac:dyDescent="0.25">
      <c r="B58" t="s">
        <v>308</v>
      </c>
      <c r="C58" s="44" t="s">
        <v>309</v>
      </c>
      <c r="D58" s="34">
        <v>86048</v>
      </c>
      <c r="E58" t="s">
        <v>1088</v>
      </c>
      <c r="G58" t="s">
        <v>308</v>
      </c>
      <c r="H58" s="35" t="s">
        <v>1121</v>
      </c>
      <c r="I58" s="34">
        <v>332981</v>
      </c>
      <c r="J58" s="34">
        <v>100482</v>
      </c>
      <c r="K58" s="34">
        <v>16292</v>
      </c>
      <c r="L58" s="34">
        <v>216206</v>
      </c>
    </row>
    <row r="59" spans="2:12" x14ac:dyDescent="0.25">
      <c r="B59" t="s">
        <v>310</v>
      </c>
      <c r="C59" s="16" t="s">
        <v>311</v>
      </c>
      <c r="D59" s="34">
        <v>14508</v>
      </c>
      <c r="E59" t="s">
        <v>1089</v>
      </c>
      <c r="G59" t="s">
        <v>310</v>
      </c>
      <c r="H59" t="s">
        <v>1122</v>
      </c>
      <c r="I59" s="34">
        <v>78252</v>
      </c>
      <c r="J59" s="34">
        <v>43560</v>
      </c>
      <c r="K59" s="34">
        <v>1817</v>
      </c>
      <c r="L59" s="34">
        <v>32875</v>
      </c>
    </row>
    <row r="60" spans="2:12" x14ac:dyDescent="0.25">
      <c r="B60" t="s">
        <v>312</v>
      </c>
      <c r="C60" t="s">
        <v>313</v>
      </c>
      <c r="D60" s="34">
        <v>40117</v>
      </c>
      <c r="G60" t="s">
        <v>312</v>
      </c>
      <c r="H60" t="s">
        <v>1123</v>
      </c>
      <c r="I60" s="34">
        <v>1142867</v>
      </c>
      <c r="J60" s="34">
        <v>509809</v>
      </c>
      <c r="K60" s="34">
        <v>210383</v>
      </c>
      <c r="L60" s="34">
        <v>422674</v>
      </c>
    </row>
    <row r="61" spans="2:12" x14ac:dyDescent="0.25">
      <c r="B61" t="s">
        <v>314</v>
      </c>
      <c r="C61" t="s">
        <v>315</v>
      </c>
      <c r="D61" s="34">
        <v>88209</v>
      </c>
      <c r="G61" t="s">
        <v>314</v>
      </c>
      <c r="H61" t="s">
        <v>1124</v>
      </c>
      <c r="I61" s="34">
        <v>1020079</v>
      </c>
      <c r="J61" s="34">
        <v>573627</v>
      </c>
      <c r="K61" s="34">
        <v>216863</v>
      </c>
      <c r="L61" s="34">
        <v>229589</v>
      </c>
    </row>
    <row r="62" spans="2:12" x14ac:dyDescent="0.25">
      <c r="B62" t="s">
        <v>316</v>
      </c>
      <c r="C62" t="s">
        <v>317</v>
      </c>
      <c r="D62" s="34">
        <v>191101</v>
      </c>
      <c r="G62" t="s">
        <v>316</v>
      </c>
      <c r="H62" t="s">
        <v>1125</v>
      </c>
      <c r="I62" s="34">
        <v>565836</v>
      </c>
      <c r="J62" s="34">
        <v>320031</v>
      </c>
      <c r="K62" s="34">
        <v>34977</v>
      </c>
      <c r="L62" s="34">
        <v>210828</v>
      </c>
    </row>
    <row r="63" spans="2:12" x14ac:dyDescent="0.25">
      <c r="B63" t="s">
        <v>318</v>
      </c>
      <c r="C63" t="s">
        <v>319</v>
      </c>
      <c r="D63" s="34">
        <v>76959</v>
      </c>
      <c r="G63" t="s">
        <v>318</v>
      </c>
      <c r="H63" t="s">
        <v>1126</v>
      </c>
      <c r="I63" s="34">
        <v>117693</v>
      </c>
      <c r="J63" s="34">
        <v>48445</v>
      </c>
      <c r="K63" s="34">
        <v>22055</v>
      </c>
      <c r="L63" s="34">
        <v>47193</v>
      </c>
    </row>
    <row r="64" spans="2:12" x14ac:dyDescent="0.25">
      <c r="B64" t="s">
        <v>320</v>
      </c>
      <c r="C64" t="s">
        <v>321</v>
      </c>
      <c r="D64" s="34">
        <v>112928</v>
      </c>
      <c r="G64" t="s">
        <v>320</v>
      </c>
      <c r="H64" t="s">
        <v>1127</v>
      </c>
      <c r="I64" s="34">
        <v>44301</v>
      </c>
      <c r="J64" s="34">
        <v>24226</v>
      </c>
      <c r="K64" s="34">
        <v>208</v>
      </c>
      <c r="L64" s="34">
        <v>19867</v>
      </c>
    </row>
    <row r="65" spans="2:12" x14ac:dyDescent="0.25">
      <c r="B65" t="s">
        <v>322</v>
      </c>
      <c r="C65" t="s">
        <v>323</v>
      </c>
      <c r="D65" s="34">
        <v>55962</v>
      </c>
      <c r="G65" t="s">
        <v>322</v>
      </c>
      <c r="H65" t="s">
        <v>1128</v>
      </c>
      <c r="I65" s="34">
        <v>15792</v>
      </c>
      <c r="J65" s="34">
        <v>7322</v>
      </c>
      <c r="K65" s="34">
        <v>867</v>
      </c>
      <c r="L65" s="34">
        <v>7603</v>
      </c>
    </row>
    <row r="66" spans="2:12" x14ac:dyDescent="0.25">
      <c r="B66" t="s">
        <v>324</v>
      </c>
      <c r="C66" t="s">
        <v>325</v>
      </c>
      <c r="D66" s="34">
        <v>212844</v>
      </c>
      <c r="G66" t="s">
        <v>324</v>
      </c>
      <c r="H66" t="s">
        <v>1129</v>
      </c>
      <c r="I66" s="34">
        <v>149029</v>
      </c>
      <c r="J66" s="34">
        <v>92014</v>
      </c>
      <c r="K66" s="34">
        <v>4144</v>
      </c>
      <c r="L66" s="34">
        <v>52871</v>
      </c>
    </row>
    <row r="67" spans="2:12" x14ac:dyDescent="0.25">
      <c r="B67" t="s">
        <v>326</v>
      </c>
      <c r="C67" t="s">
        <v>327</v>
      </c>
      <c r="D67" s="34">
        <v>69028</v>
      </c>
      <c r="G67" t="s">
        <v>326</v>
      </c>
      <c r="H67" t="s">
        <v>1130</v>
      </c>
      <c r="I67" s="34">
        <v>42197</v>
      </c>
      <c r="J67" s="34">
        <v>19815</v>
      </c>
      <c r="K67" s="34">
        <v>1708</v>
      </c>
      <c r="L67" s="34">
        <v>20673</v>
      </c>
    </row>
    <row r="68" spans="2:12" x14ac:dyDescent="0.25">
      <c r="B68" t="s">
        <v>328</v>
      </c>
      <c r="C68" t="s">
        <v>329</v>
      </c>
      <c r="D68" s="34">
        <v>105415</v>
      </c>
      <c r="G68" t="s">
        <v>328</v>
      </c>
      <c r="H68" t="s">
        <v>1131</v>
      </c>
      <c r="I68" s="34">
        <v>36810</v>
      </c>
      <c r="J68" s="34">
        <v>7146</v>
      </c>
      <c r="K68" s="34">
        <v>2951</v>
      </c>
      <c r="L68" s="34">
        <v>26712</v>
      </c>
    </row>
    <row r="69" spans="2:12" x14ac:dyDescent="0.25">
      <c r="B69" t="s">
        <v>330</v>
      </c>
      <c r="C69" t="s">
        <v>331</v>
      </c>
      <c r="D69" s="34">
        <v>111108</v>
      </c>
      <c r="G69" t="s">
        <v>330</v>
      </c>
      <c r="H69" t="s">
        <v>1132</v>
      </c>
      <c r="I69" s="34">
        <v>108074</v>
      </c>
      <c r="J69" s="34">
        <v>77801</v>
      </c>
      <c r="K69" s="34">
        <v>2263</v>
      </c>
      <c r="L69" s="34">
        <v>28010</v>
      </c>
    </row>
    <row r="70" spans="2:12" x14ac:dyDescent="0.25">
      <c r="B70" t="s">
        <v>332</v>
      </c>
      <c r="C70" t="s">
        <v>333</v>
      </c>
      <c r="D70" s="34">
        <v>209093</v>
      </c>
      <c r="G70" t="s">
        <v>332</v>
      </c>
      <c r="H70" t="s">
        <v>1133</v>
      </c>
      <c r="I70" s="34">
        <v>51940</v>
      </c>
      <c r="J70" s="34">
        <v>43261</v>
      </c>
      <c r="K70" s="34">
        <v>781</v>
      </c>
      <c r="L70" s="34">
        <v>7898</v>
      </c>
    </row>
    <row r="71" spans="2:12" x14ac:dyDescent="0.25">
      <c r="B71" t="s">
        <v>334</v>
      </c>
      <c r="C71" t="s">
        <v>335</v>
      </c>
      <c r="D71" s="34">
        <v>113347</v>
      </c>
      <c r="G71" t="s">
        <v>334</v>
      </c>
      <c r="H71" t="s">
        <v>1134</v>
      </c>
      <c r="I71" s="34">
        <v>906938</v>
      </c>
      <c r="J71" s="34">
        <v>318675</v>
      </c>
      <c r="K71" s="34">
        <v>55293</v>
      </c>
      <c r="L71" s="34">
        <v>532970</v>
      </c>
    </row>
    <row r="72" spans="2:12" x14ac:dyDescent="0.25">
      <c r="B72" t="s">
        <v>336</v>
      </c>
      <c r="C72" t="s">
        <v>337</v>
      </c>
      <c r="D72" s="34">
        <v>29072</v>
      </c>
      <c r="G72" t="s">
        <v>336</v>
      </c>
      <c r="H72" t="s">
        <v>1135</v>
      </c>
      <c r="I72" s="34">
        <v>223597</v>
      </c>
      <c r="J72" s="34">
        <v>114787</v>
      </c>
      <c r="K72" s="34">
        <v>5467</v>
      </c>
      <c r="L72" s="34">
        <v>103343</v>
      </c>
    </row>
    <row r="73" spans="2:12" x14ac:dyDescent="0.25">
      <c r="B73" t="s">
        <v>338</v>
      </c>
      <c r="C73" t="s">
        <v>339</v>
      </c>
      <c r="D73" s="34">
        <v>20986</v>
      </c>
      <c r="G73" t="s">
        <v>338</v>
      </c>
      <c r="H73" t="s">
        <v>1136</v>
      </c>
      <c r="I73" s="34">
        <v>87592</v>
      </c>
      <c r="J73" s="34">
        <v>34244</v>
      </c>
      <c r="K73" s="34">
        <v>6467</v>
      </c>
      <c r="L73" s="34">
        <v>46882</v>
      </c>
    </row>
    <row r="74" spans="2:12" x14ac:dyDescent="0.25">
      <c r="B74" t="s">
        <v>340</v>
      </c>
      <c r="C74" t="s">
        <v>341</v>
      </c>
      <c r="D74" s="34">
        <v>25586</v>
      </c>
      <c r="G74" t="s">
        <v>340</v>
      </c>
      <c r="H74" t="s">
        <v>1137</v>
      </c>
      <c r="I74" s="34">
        <v>426113</v>
      </c>
      <c r="J74" s="34">
        <v>112649</v>
      </c>
      <c r="K74" s="34">
        <v>39472</v>
      </c>
      <c r="L74" s="34">
        <v>273993</v>
      </c>
    </row>
    <row r="75" spans="2:12" x14ac:dyDescent="0.25">
      <c r="B75" t="s">
        <v>342</v>
      </c>
      <c r="C75" t="s">
        <v>343</v>
      </c>
      <c r="D75" s="34">
        <v>25364</v>
      </c>
      <c r="G75" t="s">
        <v>342</v>
      </c>
      <c r="H75" t="s">
        <v>1138</v>
      </c>
      <c r="I75" s="34">
        <v>169636</v>
      </c>
      <c r="J75" s="34">
        <v>56995</v>
      </c>
      <c r="K75" s="34">
        <v>3888</v>
      </c>
      <c r="L75" s="34">
        <v>108752</v>
      </c>
    </row>
    <row r="76" spans="2:12" x14ac:dyDescent="0.25">
      <c r="B76" t="s">
        <v>344</v>
      </c>
      <c r="C76" s="40" t="s">
        <v>345</v>
      </c>
      <c r="D76" s="34">
        <v>8343</v>
      </c>
      <c r="E76" t="s">
        <v>1080</v>
      </c>
      <c r="G76" t="s">
        <v>344</v>
      </c>
      <c r="H76" t="s">
        <v>1139</v>
      </c>
      <c r="I76" s="34">
        <v>3749038</v>
      </c>
      <c r="J76" s="34">
        <v>852412</v>
      </c>
      <c r="K76" s="34">
        <v>319509</v>
      </c>
      <c r="L76" s="34">
        <v>2577118</v>
      </c>
    </row>
    <row r="77" spans="2:12" x14ac:dyDescent="0.25">
      <c r="B77" t="s">
        <v>346</v>
      </c>
      <c r="C77" s="39" t="s">
        <v>347</v>
      </c>
      <c r="D77" s="34">
        <v>25886</v>
      </c>
      <c r="E77" t="s">
        <v>1081</v>
      </c>
      <c r="G77" t="s">
        <v>346</v>
      </c>
      <c r="H77" t="s">
        <v>1140</v>
      </c>
      <c r="I77" s="34">
        <v>1363092</v>
      </c>
      <c r="J77" s="34">
        <v>715705</v>
      </c>
      <c r="K77" s="34">
        <v>63497</v>
      </c>
      <c r="L77" s="34">
        <v>583890</v>
      </c>
    </row>
    <row r="78" spans="2:12" x14ac:dyDescent="0.25">
      <c r="B78" t="s">
        <v>348</v>
      </c>
      <c r="C78" s="40" t="s">
        <v>349</v>
      </c>
      <c r="D78" s="34">
        <v>8215</v>
      </c>
      <c r="E78" t="s">
        <v>1080</v>
      </c>
      <c r="G78" t="s">
        <v>348</v>
      </c>
      <c r="H78" t="s">
        <v>1141</v>
      </c>
      <c r="I78" s="34">
        <v>560763</v>
      </c>
      <c r="J78" s="34">
        <v>236473</v>
      </c>
      <c r="K78" s="34">
        <v>17390</v>
      </c>
      <c r="L78" s="34">
        <v>306900</v>
      </c>
    </row>
    <row r="79" spans="2:12" x14ac:dyDescent="0.25">
      <c r="B79" t="s">
        <v>350</v>
      </c>
      <c r="C79" s="40" t="s">
        <v>351</v>
      </c>
      <c r="D79" s="34">
        <v>27726</v>
      </c>
      <c r="E79" t="s">
        <v>1080</v>
      </c>
      <c r="G79" t="s">
        <v>350</v>
      </c>
      <c r="H79" t="s">
        <v>1142</v>
      </c>
      <c r="I79" s="34">
        <v>230878</v>
      </c>
      <c r="J79" s="34">
        <v>227418</v>
      </c>
      <c r="K79" s="34">
        <v>5065</v>
      </c>
      <c r="L79" s="34">
        <v>-1604</v>
      </c>
    </row>
    <row r="80" spans="2:12" x14ac:dyDescent="0.25">
      <c r="B80" t="s">
        <v>352</v>
      </c>
      <c r="C80" s="40" t="s">
        <v>353</v>
      </c>
      <c r="D80" s="34">
        <v>6454</v>
      </c>
      <c r="E80" t="s">
        <v>1080</v>
      </c>
      <c r="G80" t="s">
        <v>352</v>
      </c>
      <c r="H80" t="s">
        <v>1143</v>
      </c>
      <c r="I80" s="34">
        <v>554081</v>
      </c>
      <c r="J80" s="34">
        <v>250693</v>
      </c>
      <c r="K80" s="34">
        <v>40312</v>
      </c>
      <c r="L80" s="34">
        <v>263076</v>
      </c>
    </row>
    <row r="81" spans="2:12" x14ac:dyDescent="0.25">
      <c r="B81" t="s">
        <v>354</v>
      </c>
      <c r="C81" s="40" t="s">
        <v>355</v>
      </c>
      <c r="D81" s="34">
        <v>11048</v>
      </c>
      <c r="E81" t="s">
        <v>1080</v>
      </c>
      <c r="G81" t="s">
        <v>354</v>
      </c>
      <c r="H81" t="s">
        <v>1144</v>
      </c>
      <c r="I81" s="34">
        <v>17371</v>
      </c>
      <c r="J81" s="34">
        <v>1121</v>
      </c>
      <c r="K81" s="34">
        <v>731</v>
      </c>
      <c r="L81" s="34">
        <v>15519</v>
      </c>
    </row>
    <row r="82" spans="2:12" x14ac:dyDescent="0.25">
      <c r="B82" t="s">
        <v>356</v>
      </c>
      <c r="C82" s="40" t="s">
        <v>357</v>
      </c>
      <c r="D82" s="34">
        <v>7478</v>
      </c>
      <c r="E82" t="s">
        <v>1080</v>
      </c>
      <c r="G82" t="s">
        <v>356</v>
      </c>
      <c r="H82" t="s">
        <v>1145</v>
      </c>
      <c r="I82" s="34">
        <v>2385946</v>
      </c>
      <c r="J82" s="34">
        <v>136707</v>
      </c>
      <c r="K82" s="34">
        <v>256012</v>
      </c>
      <c r="L82" s="34">
        <v>1993228</v>
      </c>
    </row>
    <row r="83" spans="2:12" x14ac:dyDescent="0.25">
      <c r="B83" t="s">
        <v>358</v>
      </c>
      <c r="C83" s="40" t="s">
        <v>359</v>
      </c>
      <c r="D83" s="34">
        <v>5424</v>
      </c>
      <c r="E83" t="s">
        <v>1080</v>
      </c>
      <c r="G83" t="s">
        <v>358</v>
      </c>
      <c r="H83" t="s">
        <v>1146</v>
      </c>
      <c r="I83" s="34">
        <v>2180002</v>
      </c>
      <c r="J83" s="34">
        <v>102208</v>
      </c>
      <c r="K83" s="34">
        <v>237200</v>
      </c>
      <c r="L83" s="34">
        <v>1840595</v>
      </c>
    </row>
    <row r="84" spans="2:12" x14ac:dyDescent="0.25">
      <c r="B84" t="s">
        <v>360</v>
      </c>
      <c r="C84" s="40" t="s">
        <v>361</v>
      </c>
      <c r="D84" s="34">
        <v>4452</v>
      </c>
      <c r="E84" t="s">
        <v>1080</v>
      </c>
      <c r="G84" t="s">
        <v>360</v>
      </c>
      <c r="H84" t="s">
        <v>1147</v>
      </c>
      <c r="I84" s="34">
        <v>205944</v>
      </c>
      <c r="J84" s="34">
        <v>34499</v>
      </c>
      <c r="K84" s="34">
        <v>18812</v>
      </c>
      <c r="L84" s="34">
        <v>152633</v>
      </c>
    </row>
    <row r="85" spans="2:12" x14ac:dyDescent="0.25">
      <c r="B85" t="s">
        <v>362</v>
      </c>
      <c r="C85" s="40" t="s">
        <v>363</v>
      </c>
      <c r="D85" s="34">
        <v>3903</v>
      </c>
      <c r="E85" t="s">
        <v>1080</v>
      </c>
      <c r="G85" t="s">
        <v>362</v>
      </c>
      <c r="H85" t="s">
        <v>1148</v>
      </c>
      <c r="I85" s="34">
        <v>2236932</v>
      </c>
      <c r="J85" s="34">
        <v>1609923</v>
      </c>
      <c r="K85" s="34">
        <v>55918</v>
      </c>
      <c r="L85" s="34">
        <v>571091</v>
      </c>
    </row>
    <row r="86" spans="2:12" x14ac:dyDescent="0.25">
      <c r="B86" t="s">
        <v>364</v>
      </c>
      <c r="C86" s="40" t="s">
        <v>365</v>
      </c>
      <c r="D86" s="34">
        <v>5966</v>
      </c>
      <c r="E86" t="s">
        <v>1080</v>
      </c>
      <c r="G86" t="s">
        <v>364</v>
      </c>
      <c r="H86" t="s">
        <v>1149</v>
      </c>
      <c r="I86" s="34">
        <v>1348595</v>
      </c>
      <c r="J86" s="34">
        <v>909431</v>
      </c>
      <c r="K86" s="34">
        <v>35128</v>
      </c>
      <c r="L86" s="34">
        <v>404035</v>
      </c>
    </row>
    <row r="87" spans="2:12" x14ac:dyDescent="0.25">
      <c r="B87" t="s">
        <v>366</v>
      </c>
      <c r="C87" s="40" t="s">
        <v>367</v>
      </c>
      <c r="D87" s="34">
        <v>4223</v>
      </c>
      <c r="E87" t="s">
        <v>1080</v>
      </c>
      <c r="G87" t="s">
        <v>366</v>
      </c>
      <c r="H87" t="s">
        <v>1150</v>
      </c>
      <c r="I87" s="34">
        <v>238595</v>
      </c>
      <c r="J87" s="34">
        <v>122863</v>
      </c>
      <c r="K87" s="34">
        <v>15945</v>
      </c>
      <c r="L87" s="34">
        <v>99788</v>
      </c>
    </row>
    <row r="88" spans="2:12" x14ac:dyDescent="0.25">
      <c r="B88" t="s">
        <v>368</v>
      </c>
      <c r="C88" s="35" t="s">
        <v>369</v>
      </c>
      <c r="D88" s="34">
        <v>88262</v>
      </c>
      <c r="E88" t="s">
        <v>1082</v>
      </c>
      <c r="G88" t="s">
        <v>368</v>
      </c>
      <c r="H88" t="s">
        <v>1151</v>
      </c>
      <c r="I88" s="34">
        <v>284785</v>
      </c>
      <c r="J88" s="34">
        <v>234630</v>
      </c>
      <c r="K88" s="34">
        <v>5942</v>
      </c>
      <c r="L88" s="34">
        <v>44213</v>
      </c>
    </row>
    <row r="89" spans="2:12" x14ac:dyDescent="0.25">
      <c r="B89" t="s">
        <v>370</v>
      </c>
      <c r="C89" s="35" t="s">
        <v>371</v>
      </c>
      <c r="D89" s="34">
        <v>20810</v>
      </c>
      <c r="E89" t="s">
        <v>1082</v>
      </c>
      <c r="G89" t="s">
        <v>370</v>
      </c>
      <c r="H89" t="s">
        <v>1152</v>
      </c>
      <c r="I89" s="34">
        <v>825215</v>
      </c>
      <c r="J89" s="34">
        <v>551939</v>
      </c>
      <c r="K89" s="34">
        <v>13242</v>
      </c>
      <c r="L89" s="34">
        <v>260034</v>
      </c>
    </row>
    <row r="90" spans="2:12" x14ac:dyDescent="0.25">
      <c r="B90" t="s">
        <v>372</v>
      </c>
      <c r="C90" s="16" t="s">
        <v>373</v>
      </c>
      <c r="D90" s="34">
        <v>6183</v>
      </c>
      <c r="E90" t="s">
        <v>1083</v>
      </c>
      <c r="G90" t="s">
        <v>372</v>
      </c>
      <c r="H90" t="s">
        <v>1153</v>
      </c>
      <c r="I90" s="34">
        <v>347961</v>
      </c>
      <c r="J90" s="34">
        <v>302345</v>
      </c>
      <c r="K90" s="34">
        <v>8494</v>
      </c>
      <c r="L90" s="34">
        <v>37122</v>
      </c>
    </row>
    <row r="91" spans="2:12" x14ac:dyDescent="0.25">
      <c r="B91" t="s">
        <v>374</v>
      </c>
      <c r="C91" s="16" t="s">
        <v>375</v>
      </c>
      <c r="D91" s="34">
        <v>5743</v>
      </c>
      <c r="E91" t="s">
        <v>1083</v>
      </c>
      <c r="G91" t="s">
        <v>374</v>
      </c>
      <c r="H91" t="s">
        <v>1154</v>
      </c>
      <c r="I91" s="34">
        <v>540376</v>
      </c>
      <c r="J91" s="34">
        <v>398148</v>
      </c>
      <c r="K91" s="34">
        <v>12295</v>
      </c>
      <c r="L91" s="34">
        <v>129933</v>
      </c>
    </row>
    <row r="92" spans="2:12" x14ac:dyDescent="0.25">
      <c r="B92" t="s">
        <v>376</v>
      </c>
      <c r="C92" s="16" t="s">
        <v>377</v>
      </c>
      <c r="D92" s="34">
        <v>25691</v>
      </c>
      <c r="E92" t="s">
        <v>1083</v>
      </c>
      <c r="G92" t="s">
        <v>376</v>
      </c>
      <c r="H92" t="s">
        <v>1155</v>
      </c>
      <c r="I92" s="34">
        <v>492465</v>
      </c>
      <c r="J92" s="34">
        <v>371539</v>
      </c>
      <c r="K92" s="34">
        <v>8972</v>
      </c>
      <c r="L92" s="34">
        <v>111954</v>
      </c>
    </row>
    <row r="93" spans="2:12" x14ac:dyDescent="0.25">
      <c r="B93" t="s">
        <v>378</v>
      </c>
      <c r="C93" s="16" t="s">
        <v>379</v>
      </c>
      <c r="D93" s="34">
        <v>10560</v>
      </c>
      <c r="E93" t="s">
        <v>1083</v>
      </c>
      <c r="G93" t="s">
        <v>378</v>
      </c>
      <c r="H93" t="s">
        <v>1156</v>
      </c>
      <c r="I93" s="34">
        <v>47911</v>
      </c>
      <c r="J93" s="34">
        <v>26608</v>
      </c>
      <c r="K93" s="34">
        <v>3323</v>
      </c>
      <c r="L93" s="34">
        <v>17979</v>
      </c>
    </row>
    <row r="94" spans="2:12" x14ac:dyDescent="0.25">
      <c r="B94" t="s">
        <v>380</v>
      </c>
      <c r="C94" s="16" t="s">
        <v>381</v>
      </c>
      <c r="D94" s="34">
        <v>19585</v>
      </c>
      <c r="E94" t="s">
        <v>1083</v>
      </c>
      <c r="G94" t="s">
        <v>380</v>
      </c>
      <c r="H94" t="s">
        <v>1157</v>
      </c>
      <c r="I94" s="34">
        <v>1571003</v>
      </c>
      <c r="J94" s="34">
        <v>1265582</v>
      </c>
      <c r="K94" s="34">
        <v>35545</v>
      </c>
      <c r="L94" s="34">
        <v>269876</v>
      </c>
    </row>
    <row r="95" spans="2:12" x14ac:dyDescent="0.25">
      <c r="B95" t="s">
        <v>382</v>
      </c>
      <c r="C95" s="16" t="s">
        <v>383</v>
      </c>
      <c r="D95" s="34">
        <v>18298</v>
      </c>
      <c r="E95" t="s">
        <v>1083</v>
      </c>
      <c r="G95" t="s">
        <v>382</v>
      </c>
      <c r="H95" t="s">
        <v>1158</v>
      </c>
      <c r="I95" s="34">
        <v>233438</v>
      </c>
      <c r="J95" s="34">
        <v>180447</v>
      </c>
      <c r="K95" s="34">
        <v>8387</v>
      </c>
      <c r="L95" s="34">
        <v>44604</v>
      </c>
    </row>
    <row r="96" spans="2:12" x14ac:dyDescent="0.25">
      <c r="B96" t="s">
        <v>384</v>
      </c>
      <c r="C96" s="35" t="s">
        <v>385</v>
      </c>
      <c r="D96" s="34">
        <v>17948</v>
      </c>
      <c r="E96" t="s">
        <v>1082</v>
      </c>
      <c r="G96" t="s">
        <v>384</v>
      </c>
      <c r="H96" t="s">
        <v>1159</v>
      </c>
      <c r="I96" s="34">
        <v>1337565</v>
      </c>
      <c r="J96" s="34">
        <v>1085134</v>
      </c>
      <c r="K96" s="34">
        <v>27158</v>
      </c>
      <c r="L96" s="34">
        <v>225272</v>
      </c>
    </row>
    <row r="97" spans="2:12" x14ac:dyDescent="0.25">
      <c r="B97" t="s">
        <v>386</v>
      </c>
      <c r="C97" s="16" t="s">
        <v>387</v>
      </c>
      <c r="D97" s="34">
        <v>14034</v>
      </c>
      <c r="E97" t="s">
        <v>1083</v>
      </c>
      <c r="G97" t="s">
        <v>386</v>
      </c>
      <c r="H97" t="s">
        <v>1160</v>
      </c>
      <c r="I97" s="34">
        <v>644175</v>
      </c>
      <c r="J97" s="34">
        <v>494895</v>
      </c>
      <c r="K97" s="34">
        <v>8566</v>
      </c>
      <c r="L97" s="34">
        <v>140714</v>
      </c>
    </row>
    <row r="98" spans="2:12" x14ac:dyDescent="0.25">
      <c r="B98" t="s">
        <v>388</v>
      </c>
      <c r="C98" t="s">
        <v>389</v>
      </c>
      <c r="D98" s="34">
        <v>7884</v>
      </c>
      <c r="G98" t="s">
        <v>388</v>
      </c>
      <c r="H98" t="s">
        <v>1161</v>
      </c>
      <c r="I98" s="34">
        <v>581331</v>
      </c>
      <c r="J98" s="34">
        <v>489855</v>
      </c>
      <c r="K98" s="34">
        <v>16768</v>
      </c>
      <c r="L98" s="34">
        <v>74709</v>
      </c>
    </row>
    <row r="99" spans="2:12" x14ac:dyDescent="0.25">
      <c r="B99" t="s">
        <v>390</v>
      </c>
      <c r="C99" t="s">
        <v>391</v>
      </c>
      <c r="D99" s="34">
        <v>13425</v>
      </c>
      <c r="G99" t="s">
        <v>390</v>
      </c>
      <c r="H99" t="s">
        <v>1162</v>
      </c>
      <c r="I99" s="34">
        <v>112058</v>
      </c>
      <c r="J99" s="34">
        <v>100385</v>
      </c>
      <c r="K99" s="34">
        <v>1824</v>
      </c>
      <c r="L99" s="34">
        <v>9849</v>
      </c>
    </row>
    <row r="100" spans="2:12" x14ac:dyDescent="0.25">
      <c r="B100" t="s">
        <v>392</v>
      </c>
      <c r="C100" t="s">
        <v>393</v>
      </c>
      <c r="D100" s="34">
        <v>11837</v>
      </c>
      <c r="G100" t="s">
        <v>392</v>
      </c>
      <c r="H100" t="s">
        <v>1163</v>
      </c>
      <c r="I100" s="34">
        <v>746773</v>
      </c>
      <c r="J100" s="34">
        <v>441746</v>
      </c>
      <c r="K100" s="34">
        <v>96713</v>
      </c>
      <c r="L100" s="34">
        <v>208314</v>
      </c>
    </row>
    <row r="101" spans="2:12" x14ac:dyDescent="0.25">
      <c r="B101" t="s">
        <v>394</v>
      </c>
      <c r="C101" t="s">
        <v>395</v>
      </c>
      <c r="D101" s="34">
        <v>10007</v>
      </c>
      <c r="G101" t="s">
        <v>394</v>
      </c>
      <c r="H101" t="s">
        <v>1164</v>
      </c>
      <c r="I101" s="34">
        <v>193468</v>
      </c>
      <c r="J101" s="34">
        <v>100888</v>
      </c>
      <c r="K101" s="34">
        <v>19506</v>
      </c>
      <c r="L101" s="34">
        <v>73075</v>
      </c>
    </row>
    <row r="102" spans="2:12" x14ac:dyDescent="0.25">
      <c r="B102" t="s">
        <v>396</v>
      </c>
      <c r="C102" t="s">
        <v>397</v>
      </c>
      <c r="D102" s="34">
        <v>45291</v>
      </c>
      <c r="G102" t="s">
        <v>396</v>
      </c>
      <c r="H102" t="s">
        <v>1165</v>
      </c>
      <c r="I102" s="34">
        <v>112849</v>
      </c>
      <c r="J102" s="34">
        <v>52218</v>
      </c>
      <c r="K102" s="34">
        <v>8029</v>
      </c>
      <c r="L102" s="34">
        <v>52602</v>
      </c>
    </row>
    <row r="103" spans="2:12" x14ac:dyDescent="0.25">
      <c r="B103" t="s">
        <v>398</v>
      </c>
      <c r="C103" t="s">
        <v>399</v>
      </c>
      <c r="D103" s="34">
        <v>40189</v>
      </c>
      <c r="G103" t="s">
        <v>398</v>
      </c>
      <c r="H103" t="s">
        <v>1166</v>
      </c>
      <c r="I103" s="34">
        <v>80619</v>
      </c>
      <c r="J103" s="34">
        <v>48669</v>
      </c>
      <c r="K103" s="34">
        <v>11476</v>
      </c>
      <c r="L103" s="34">
        <v>20473</v>
      </c>
    </row>
    <row r="104" spans="2:12" x14ac:dyDescent="0.25">
      <c r="B104" t="s">
        <v>400</v>
      </c>
      <c r="C104" t="s">
        <v>401</v>
      </c>
      <c r="D104" s="34">
        <v>7536</v>
      </c>
      <c r="G104" t="s">
        <v>400</v>
      </c>
      <c r="H104" t="s">
        <v>1167</v>
      </c>
      <c r="I104" s="34">
        <v>553304</v>
      </c>
      <c r="J104" s="34">
        <v>340858</v>
      </c>
      <c r="K104" s="34">
        <v>77207</v>
      </c>
      <c r="L104" s="34">
        <v>135239</v>
      </c>
    </row>
    <row r="105" spans="2:12" x14ac:dyDescent="0.25">
      <c r="B105" t="s">
        <v>402</v>
      </c>
      <c r="C105" t="s">
        <v>403</v>
      </c>
      <c r="D105" s="34">
        <v>9269</v>
      </c>
      <c r="G105" t="s">
        <v>402</v>
      </c>
      <c r="H105" t="s">
        <v>1168</v>
      </c>
      <c r="I105" s="34">
        <v>157517</v>
      </c>
      <c r="J105" s="34">
        <v>77673</v>
      </c>
      <c r="K105" s="34">
        <v>26513</v>
      </c>
      <c r="L105" s="34">
        <v>53331</v>
      </c>
    </row>
    <row r="106" spans="2:12" x14ac:dyDescent="0.25">
      <c r="B106" t="s">
        <v>404</v>
      </c>
      <c r="C106" t="s">
        <v>405</v>
      </c>
      <c r="D106" s="34">
        <v>18380</v>
      </c>
      <c r="G106" t="s">
        <v>404</v>
      </c>
      <c r="H106" t="s">
        <v>1169</v>
      </c>
      <c r="I106" s="34">
        <v>395787</v>
      </c>
      <c r="J106" s="34">
        <v>263185</v>
      </c>
      <c r="K106" s="34">
        <v>50694</v>
      </c>
      <c r="L106" s="34">
        <v>81908</v>
      </c>
    </row>
    <row r="107" spans="2:12" x14ac:dyDescent="0.25">
      <c r="B107" t="s">
        <v>406</v>
      </c>
      <c r="C107" t="s">
        <v>407</v>
      </c>
      <c r="D107" s="34">
        <v>8253</v>
      </c>
      <c r="G107" t="s">
        <v>406</v>
      </c>
      <c r="H107" t="s">
        <v>1170</v>
      </c>
      <c r="I107" s="34">
        <v>391569</v>
      </c>
      <c r="J107" s="34">
        <v>286397</v>
      </c>
      <c r="K107" s="34">
        <v>21390</v>
      </c>
      <c r="L107" s="34">
        <v>83782</v>
      </c>
    </row>
    <row r="108" spans="2:12" x14ac:dyDescent="0.25">
      <c r="B108" t="s">
        <v>408</v>
      </c>
      <c r="C108" t="s">
        <v>409</v>
      </c>
      <c r="D108" s="34">
        <v>8828</v>
      </c>
      <c r="G108" t="s">
        <v>408</v>
      </c>
      <c r="H108" t="s">
        <v>1171</v>
      </c>
      <c r="I108" s="34">
        <v>2339442</v>
      </c>
      <c r="J108" s="34">
        <v>1846322</v>
      </c>
      <c r="K108" s="34">
        <v>-24531</v>
      </c>
      <c r="L108" s="34">
        <v>517651</v>
      </c>
    </row>
    <row r="109" spans="2:12" x14ac:dyDescent="0.25">
      <c r="B109" t="s">
        <v>410</v>
      </c>
      <c r="C109" t="s">
        <v>411</v>
      </c>
      <c r="D109" s="34">
        <v>39168</v>
      </c>
      <c r="G109" t="s">
        <v>410</v>
      </c>
      <c r="H109" t="s">
        <v>1172</v>
      </c>
      <c r="I109" s="34">
        <v>731280</v>
      </c>
      <c r="J109" s="34">
        <v>469030</v>
      </c>
      <c r="K109" s="34">
        <v>-6001</v>
      </c>
      <c r="L109" s="34">
        <v>268250</v>
      </c>
    </row>
    <row r="110" spans="2:12" x14ac:dyDescent="0.25">
      <c r="B110" t="s">
        <v>412</v>
      </c>
      <c r="C110" t="s">
        <v>413</v>
      </c>
      <c r="D110" s="34">
        <v>28288</v>
      </c>
      <c r="G110" t="s">
        <v>412</v>
      </c>
      <c r="H110" t="s">
        <v>1173</v>
      </c>
      <c r="I110" s="34">
        <v>673658</v>
      </c>
      <c r="J110" s="34">
        <v>409923</v>
      </c>
      <c r="K110" s="34" t="s">
        <v>1183</v>
      </c>
      <c r="L110" s="34">
        <v>263735</v>
      </c>
    </row>
    <row r="111" spans="2:12" x14ac:dyDescent="0.25">
      <c r="B111" t="s">
        <v>414</v>
      </c>
      <c r="C111" t="s">
        <v>415</v>
      </c>
      <c r="D111" s="34">
        <v>27221</v>
      </c>
      <c r="G111" t="s">
        <v>414</v>
      </c>
      <c r="H111" t="s">
        <v>1174</v>
      </c>
      <c r="I111" s="34">
        <v>57621</v>
      </c>
      <c r="J111" s="34">
        <v>59107</v>
      </c>
      <c r="K111" s="34">
        <v>-6001</v>
      </c>
      <c r="L111" s="34">
        <v>4515</v>
      </c>
    </row>
    <row r="112" spans="2:12" x14ac:dyDescent="0.25">
      <c r="B112" t="s">
        <v>416</v>
      </c>
      <c r="C112" t="s">
        <v>417</v>
      </c>
      <c r="D112" s="34">
        <v>4004</v>
      </c>
      <c r="G112" t="s">
        <v>416</v>
      </c>
      <c r="H112" t="s">
        <v>1175</v>
      </c>
      <c r="I112" s="34">
        <v>1608162</v>
      </c>
      <c r="J112" s="34">
        <v>1377292</v>
      </c>
      <c r="K112" s="34">
        <v>-18530</v>
      </c>
      <c r="L112" s="34">
        <v>249400</v>
      </c>
    </row>
    <row r="113" spans="2:12" x14ac:dyDescent="0.25">
      <c r="B113" t="s">
        <v>418</v>
      </c>
      <c r="C113" t="s">
        <v>419</v>
      </c>
      <c r="D113" s="34">
        <v>28050</v>
      </c>
      <c r="G113" t="s">
        <v>418</v>
      </c>
      <c r="H113" t="s">
        <v>1176</v>
      </c>
      <c r="I113" s="34">
        <v>1467317</v>
      </c>
      <c r="J113" s="34">
        <v>1275273</v>
      </c>
      <c r="K113" s="34" t="s">
        <v>1183</v>
      </c>
      <c r="L113" s="34">
        <v>192044</v>
      </c>
    </row>
    <row r="114" spans="2:12" x14ac:dyDescent="0.25">
      <c r="B114" t="s">
        <v>420</v>
      </c>
      <c r="C114" t="s">
        <v>421</v>
      </c>
      <c r="D114" s="34">
        <v>6997</v>
      </c>
      <c r="G114" t="s">
        <v>420</v>
      </c>
      <c r="H114" t="s">
        <v>1177</v>
      </c>
      <c r="I114" s="34">
        <v>140845</v>
      </c>
      <c r="J114" s="34">
        <v>102019</v>
      </c>
      <c r="K114" s="34">
        <v>-18530</v>
      </c>
      <c r="L114" s="34">
        <v>57356</v>
      </c>
    </row>
    <row r="115" spans="2:12" x14ac:dyDescent="0.25">
      <c r="B115" t="s">
        <v>422</v>
      </c>
      <c r="C115" t="s">
        <v>423</v>
      </c>
      <c r="D115" s="34">
        <v>7632</v>
      </c>
      <c r="H115" t="s">
        <v>1178</v>
      </c>
      <c r="I115" s="34"/>
    </row>
    <row r="116" spans="2:12" x14ac:dyDescent="0.25">
      <c r="B116" t="s">
        <v>424</v>
      </c>
      <c r="C116" t="s">
        <v>425</v>
      </c>
      <c r="D116" s="34">
        <v>13831</v>
      </c>
      <c r="G116" t="s">
        <v>422</v>
      </c>
      <c r="H116" t="s">
        <v>1179</v>
      </c>
      <c r="I116" s="34">
        <v>3268592</v>
      </c>
    </row>
    <row r="117" spans="2:12" x14ac:dyDescent="0.25">
      <c r="B117" t="s">
        <v>426</v>
      </c>
      <c r="C117" t="s">
        <v>427</v>
      </c>
      <c r="D117" s="34">
        <v>15876</v>
      </c>
      <c r="G117" t="s">
        <v>424</v>
      </c>
      <c r="H117" t="s">
        <v>1180</v>
      </c>
      <c r="I117" s="34">
        <v>12630266</v>
      </c>
    </row>
    <row r="118" spans="2:12" x14ac:dyDescent="0.25">
      <c r="B118" t="s">
        <v>428</v>
      </c>
      <c r="C118" t="s">
        <v>429</v>
      </c>
      <c r="D118" s="34">
        <v>30700</v>
      </c>
    </row>
    <row r="119" spans="2:12" x14ac:dyDescent="0.25">
      <c r="B119" t="s">
        <v>430</v>
      </c>
      <c r="C119" t="s">
        <v>431</v>
      </c>
      <c r="D119" s="34">
        <v>9198</v>
      </c>
    </row>
    <row r="120" spans="2:12" x14ac:dyDescent="0.25">
      <c r="B120" t="s">
        <v>432</v>
      </c>
      <c r="C120" t="s">
        <v>433</v>
      </c>
      <c r="D120" s="34">
        <v>28981</v>
      </c>
    </row>
    <row r="121" spans="2:12" x14ac:dyDescent="0.25">
      <c r="B121" t="s">
        <v>434</v>
      </c>
      <c r="C121" t="s">
        <v>435</v>
      </c>
      <c r="D121" s="34">
        <v>21607</v>
      </c>
    </row>
    <row r="122" spans="2:12" x14ac:dyDescent="0.25">
      <c r="B122" t="s">
        <v>436</v>
      </c>
      <c r="C122" t="s">
        <v>437</v>
      </c>
      <c r="D122" s="34">
        <v>6176</v>
      </c>
    </row>
    <row r="123" spans="2:12" x14ac:dyDescent="0.25">
      <c r="B123" t="s">
        <v>438</v>
      </c>
      <c r="C123" t="s">
        <v>439</v>
      </c>
      <c r="D123" s="34">
        <v>26748</v>
      </c>
    </row>
    <row r="124" spans="2:12" x14ac:dyDescent="0.25">
      <c r="B124" t="s">
        <v>440</v>
      </c>
      <c r="C124" t="s">
        <v>441</v>
      </c>
      <c r="D124" s="34">
        <v>4893</v>
      </c>
    </row>
    <row r="125" spans="2:12" x14ac:dyDescent="0.25">
      <c r="B125" t="s">
        <v>442</v>
      </c>
      <c r="C125" t="s">
        <v>443</v>
      </c>
      <c r="D125" s="34">
        <v>2064</v>
      </c>
    </row>
    <row r="126" spans="2:12" x14ac:dyDescent="0.25">
      <c r="B126" t="s">
        <v>444</v>
      </c>
      <c r="C126" t="s">
        <v>445</v>
      </c>
      <c r="D126" s="34">
        <v>21334</v>
      </c>
    </row>
    <row r="127" spans="2:12" x14ac:dyDescent="0.25">
      <c r="B127" t="s">
        <v>446</v>
      </c>
      <c r="C127" t="s">
        <v>447</v>
      </c>
      <c r="D127" s="34">
        <v>4558</v>
      </c>
    </row>
    <row r="128" spans="2:12" x14ac:dyDescent="0.25">
      <c r="B128" t="s">
        <v>448</v>
      </c>
      <c r="C128" t="s">
        <v>449</v>
      </c>
      <c r="D128" s="34">
        <v>32747</v>
      </c>
    </row>
    <row r="129" spans="2:4" x14ac:dyDescent="0.25">
      <c r="B129" t="s">
        <v>450</v>
      </c>
      <c r="C129" t="s">
        <v>451</v>
      </c>
      <c r="D129" s="34">
        <v>6678</v>
      </c>
    </row>
    <row r="130" spans="2:4" x14ac:dyDescent="0.25">
      <c r="B130" t="s">
        <v>452</v>
      </c>
      <c r="C130" t="s">
        <v>453</v>
      </c>
      <c r="D130" s="34">
        <v>6497</v>
      </c>
    </row>
    <row r="131" spans="2:4" x14ac:dyDescent="0.25">
      <c r="B131" t="s">
        <v>454</v>
      </c>
      <c r="C131" t="s">
        <v>455</v>
      </c>
      <c r="D131" s="34">
        <v>8423</v>
      </c>
    </row>
    <row r="132" spans="2:4" x14ac:dyDescent="0.25">
      <c r="B132" t="s">
        <v>456</v>
      </c>
      <c r="C132" t="s">
        <v>457</v>
      </c>
      <c r="D132" s="34">
        <v>8202</v>
      </c>
    </row>
    <row r="133" spans="2:4" x14ac:dyDescent="0.25">
      <c r="B133" t="s">
        <v>458</v>
      </c>
      <c r="C133" t="s">
        <v>459</v>
      </c>
      <c r="D133" s="34">
        <v>9125</v>
      </c>
    </row>
    <row r="134" spans="2:4" x14ac:dyDescent="0.25">
      <c r="B134" t="s">
        <v>460</v>
      </c>
      <c r="C134" t="s">
        <v>461</v>
      </c>
      <c r="D134" s="34">
        <v>15140</v>
      </c>
    </row>
    <row r="135" spans="2:4" x14ac:dyDescent="0.25">
      <c r="B135" t="s">
        <v>462</v>
      </c>
      <c r="C135" t="s">
        <v>463</v>
      </c>
      <c r="D135" s="34">
        <v>3683</v>
      </c>
    </row>
    <row r="136" spans="2:4" x14ac:dyDescent="0.25">
      <c r="B136" t="s">
        <v>464</v>
      </c>
      <c r="C136" t="s">
        <v>465</v>
      </c>
      <c r="D136" s="34">
        <v>4321</v>
      </c>
    </row>
    <row r="137" spans="2:4" x14ac:dyDescent="0.25">
      <c r="B137" t="s">
        <v>466</v>
      </c>
      <c r="C137" t="s">
        <v>467</v>
      </c>
      <c r="D137" s="34">
        <v>27555</v>
      </c>
    </row>
    <row r="138" spans="2:4" x14ac:dyDescent="0.25">
      <c r="B138" t="s">
        <v>468</v>
      </c>
      <c r="C138" t="s">
        <v>469</v>
      </c>
      <c r="D138" s="34">
        <v>10106</v>
      </c>
    </row>
    <row r="139" spans="2:4" x14ac:dyDescent="0.25">
      <c r="B139" t="s">
        <v>470</v>
      </c>
      <c r="C139" t="s">
        <v>471</v>
      </c>
      <c r="D139" s="34">
        <v>16822</v>
      </c>
    </row>
    <row r="140" spans="2:4" x14ac:dyDescent="0.25">
      <c r="B140" t="s">
        <v>472</v>
      </c>
      <c r="C140" t="s">
        <v>473</v>
      </c>
      <c r="D140" s="34">
        <v>27754</v>
      </c>
    </row>
    <row r="141" spans="2:4" x14ac:dyDescent="0.25">
      <c r="B141" t="s">
        <v>474</v>
      </c>
      <c r="C141" t="s">
        <v>475</v>
      </c>
      <c r="D141" s="34">
        <v>3250</v>
      </c>
    </row>
    <row r="142" spans="2:4" x14ac:dyDescent="0.25">
      <c r="B142" t="s">
        <v>476</v>
      </c>
      <c r="C142" t="s">
        <v>477</v>
      </c>
      <c r="D142" s="34">
        <v>5866</v>
      </c>
    </row>
    <row r="143" spans="2:4" x14ac:dyDescent="0.25">
      <c r="B143" t="s">
        <v>478</v>
      </c>
      <c r="C143" t="s">
        <v>479</v>
      </c>
      <c r="D143" s="34">
        <v>2845</v>
      </c>
    </row>
    <row r="144" spans="2:4" x14ac:dyDescent="0.25">
      <c r="B144" t="s">
        <v>480</v>
      </c>
      <c r="C144" t="s">
        <v>481</v>
      </c>
      <c r="D144" s="34">
        <v>22220</v>
      </c>
    </row>
    <row r="145" spans="2:4" x14ac:dyDescent="0.25">
      <c r="B145" t="s">
        <v>482</v>
      </c>
      <c r="C145" t="s">
        <v>483</v>
      </c>
      <c r="D145" s="34">
        <v>11611</v>
      </c>
    </row>
    <row r="146" spans="2:4" x14ac:dyDescent="0.25">
      <c r="B146" t="s">
        <v>484</v>
      </c>
      <c r="C146" t="s">
        <v>485</v>
      </c>
      <c r="D146" s="34">
        <v>12846</v>
      </c>
    </row>
    <row r="147" spans="2:4" x14ac:dyDescent="0.25">
      <c r="B147" t="s">
        <v>486</v>
      </c>
      <c r="C147" t="s">
        <v>487</v>
      </c>
      <c r="D147" s="34">
        <v>8291</v>
      </c>
    </row>
    <row r="148" spans="2:4" x14ac:dyDescent="0.25">
      <c r="B148" t="s">
        <v>488</v>
      </c>
      <c r="C148" t="s">
        <v>489</v>
      </c>
      <c r="D148" s="34">
        <v>10778</v>
      </c>
    </row>
    <row r="149" spans="2:4" x14ac:dyDescent="0.25">
      <c r="B149" t="s">
        <v>490</v>
      </c>
      <c r="C149" t="s">
        <v>491</v>
      </c>
      <c r="D149" s="34">
        <v>11850</v>
      </c>
    </row>
    <row r="150" spans="2:4" x14ac:dyDescent="0.25">
      <c r="B150" t="s">
        <v>492</v>
      </c>
      <c r="C150" t="s">
        <v>493</v>
      </c>
      <c r="D150" s="34">
        <v>33887</v>
      </c>
    </row>
    <row r="151" spans="2:4" x14ac:dyDescent="0.25">
      <c r="B151" t="s">
        <v>494</v>
      </c>
      <c r="C151" t="s">
        <v>495</v>
      </c>
      <c r="D151" s="34">
        <v>6694</v>
      </c>
    </row>
    <row r="152" spans="2:4" x14ac:dyDescent="0.25">
      <c r="B152" t="s">
        <v>496</v>
      </c>
      <c r="C152" t="s">
        <v>497</v>
      </c>
      <c r="D152" s="34">
        <v>57088</v>
      </c>
    </row>
    <row r="153" spans="2:4" x14ac:dyDescent="0.25">
      <c r="B153" t="s">
        <v>498</v>
      </c>
      <c r="C153" t="s">
        <v>499</v>
      </c>
      <c r="D153" s="34">
        <v>20663</v>
      </c>
    </row>
    <row r="154" spans="2:4" x14ac:dyDescent="0.25">
      <c r="B154" t="s">
        <v>500</v>
      </c>
      <c r="C154" t="s">
        <v>501</v>
      </c>
      <c r="D154" s="34">
        <v>32586</v>
      </c>
    </row>
    <row r="155" spans="2:4" x14ac:dyDescent="0.25">
      <c r="B155" t="s">
        <v>502</v>
      </c>
      <c r="C155" t="s">
        <v>503</v>
      </c>
      <c r="D155" s="34">
        <v>28912</v>
      </c>
    </row>
    <row r="156" spans="2:4" x14ac:dyDescent="0.25">
      <c r="B156" t="s">
        <v>504</v>
      </c>
      <c r="C156" t="s">
        <v>505</v>
      </c>
      <c r="D156" s="34">
        <v>47917</v>
      </c>
    </row>
    <row r="157" spans="2:4" x14ac:dyDescent="0.25">
      <c r="B157" t="s">
        <v>506</v>
      </c>
      <c r="C157" t="s">
        <v>507</v>
      </c>
      <c r="D157" s="34">
        <v>2618</v>
      </c>
    </row>
    <row r="158" spans="2:4" x14ac:dyDescent="0.25">
      <c r="B158" t="s">
        <v>508</v>
      </c>
      <c r="C158" t="s">
        <v>509</v>
      </c>
      <c r="D158" s="34">
        <v>11888</v>
      </c>
    </row>
    <row r="159" spans="2:4" x14ac:dyDescent="0.25">
      <c r="B159" t="s">
        <v>510</v>
      </c>
      <c r="C159" t="s">
        <v>511</v>
      </c>
      <c r="D159" s="34">
        <v>5417</v>
      </c>
    </row>
    <row r="160" spans="2:4" x14ac:dyDescent="0.25">
      <c r="B160" t="s">
        <v>512</v>
      </c>
      <c r="C160" t="s">
        <v>513</v>
      </c>
      <c r="D160" s="34">
        <v>11523</v>
      </c>
    </row>
    <row r="161" spans="2:4" x14ac:dyDescent="0.25">
      <c r="B161" t="s">
        <v>514</v>
      </c>
      <c r="C161" t="s">
        <v>515</v>
      </c>
      <c r="D161" s="34">
        <v>17491</v>
      </c>
    </row>
    <row r="162" spans="2:4" x14ac:dyDescent="0.25">
      <c r="B162" t="s">
        <v>516</v>
      </c>
      <c r="C162" t="s">
        <v>517</v>
      </c>
      <c r="D162" s="34">
        <v>10002</v>
      </c>
    </row>
    <row r="163" spans="2:4" x14ac:dyDescent="0.25">
      <c r="B163" t="s">
        <v>518</v>
      </c>
      <c r="C163" t="s">
        <v>519</v>
      </c>
      <c r="D163" s="34">
        <v>12072</v>
      </c>
    </row>
    <row r="164" spans="2:4" x14ac:dyDescent="0.25">
      <c r="B164" t="s">
        <v>520</v>
      </c>
      <c r="C164" t="s">
        <v>521</v>
      </c>
      <c r="D164" s="34">
        <v>2914</v>
      </c>
    </row>
    <row r="165" spans="2:4" x14ac:dyDescent="0.25">
      <c r="B165" t="s">
        <v>522</v>
      </c>
      <c r="C165" t="s">
        <v>523</v>
      </c>
      <c r="D165" s="34">
        <v>2916</v>
      </c>
    </row>
    <row r="166" spans="2:4" x14ac:dyDescent="0.25">
      <c r="B166" t="s">
        <v>524</v>
      </c>
      <c r="C166" t="s">
        <v>525</v>
      </c>
      <c r="D166" s="34">
        <v>1052</v>
      </c>
    </row>
    <row r="167" spans="2:4" x14ac:dyDescent="0.25">
      <c r="B167" t="s">
        <v>526</v>
      </c>
      <c r="C167" t="s">
        <v>527</v>
      </c>
      <c r="D167" s="34">
        <v>11324</v>
      </c>
    </row>
    <row r="168" spans="2:4" x14ac:dyDescent="0.25">
      <c r="B168" t="s">
        <v>528</v>
      </c>
      <c r="C168" t="s">
        <v>529</v>
      </c>
      <c r="D168" s="34">
        <v>3539</v>
      </c>
    </row>
    <row r="169" spans="2:4" x14ac:dyDescent="0.25">
      <c r="B169" t="s">
        <v>530</v>
      </c>
      <c r="C169" t="s">
        <v>531</v>
      </c>
      <c r="D169" s="34">
        <v>4775</v>
      </c>
    </row>
    <row r="170" spans="2:4" x14ac:dyDescent="0.25">
      <c r="B170" t="s">
        <v>532</v>
      </c>
      <c r="C170" t="s">
        <v>533</v>
      </c>
      <c r="D170" s="34">
        <v>3881</v>
      </c>
    </row>
    <row r="171" spans="2:4" x14ac:dyDescent="0.25">
      <c r="B171" t="s">
        <v>534</v>
      </c>
      <c r="C171" t="s">
        <v>535</v>
      </c>
      <c r="D171" s="34">
        <v>3862</v>
      </c>
    </row>
    <row r="172" spans="2:4" x14ac:dyDescent="0.25">
      <c r="B172" t="s">
        <v>536</v>
      </c>
      <c r="C172" t="s">
        <v>537</v>
      </c>
      <c r="D172" s="34">
        <v>5125</v>
      </c>
    </row>
    <row r="173" spans="2:4" x14ac:dyDescent="0.25">
      <c r="B173" t="s">
        <v>538</v>
      </c>
      <c r="C173" t="s">
        <v>539</v>
      </c>
      <c r="D173" s="34">
        <v>5491</v>
      </c>
    </row>
    <row r="174" spans="2:4" x14ac:dyDescent="0.25">
      <c r="B174" t="s">
        <v>540</v>
      </c>
      <c r="C174" t="s">
        <v>541</v>
      </c>
      <c r="D174" s="34">
        <v>10506</v>
      </c>
    </row>
    <row r="175" spans="2:4" x14ac:dyDescent="0.25">
      <c r="B175" t="s">
        <v>542</v>
      </c>
      <c r="C175" t="s">
        <v>543</v>
      </c>
      <c r="D175" s="34">
        <v>11675</v>
      </c>
    </row>
    <row r="176" spans="2:4" x14ac:dyDescent="0.25">
      <c r="B176" t="s">
        <v>544</v>
      </c>
      <c r="C176" t="s">
        <v>545</v>
      </c>
      <c r="D176" s="34">
        <v>10352</v>
      </c>
    </row>
    <row r="177" spans="2:4" x14ac:dyDescent="0.25">
      <c r="B177" t="s">
        <v>546</v>
      </c>
      <c r="C177" t="s">
        <v>547</v>
      </c>
      <c r="D177" s="34">
        <v>8071</v>
      </c>
    </row>
    <row r="178" spans="2:4" x14ac:dyDescent="0.25">
      <c r="B178" t="s">
        <v>548</v>
      </c>
      <c r="C178" t="s">
        <v>549</v>
      </c>
      <c r="D178" s="34">
        <v>3739</v>
      </c>
    </row>
    <row r="179" spans="2:4" x14ac:dyDescent="0.25">
      <c r="B179" t="s">
        <v>550</v>
      </c>
      <c r="C179" t="s">
        <v>551</v>
      </c>
      <c r="D179" s="34">
        <v>14491</v>
      </c>
    </row>
    <row r="180" spans="2:4" x14ac:dyDescent="0.25">
      <c r="B180" t="s">
        <v>552</v>
      </c>
      <c r="C180" t="s">
        <v>553</v>
      </c>
      <c r="D180" s="34">
        <v>13999</v>
      </c>
    </row>
    <row r="181" spans="2:4" x14ac:dyDescent="0.25">
      <c r="B181" t="s">
        <v>554</v>
      </c>
      <c r="C181" t="s">
        <v>555</v>
      </c>
      <c r="D181" s="34">
        <v>3310</v>
      </c>
    </row>
    <row r="182" spans="2:4" x14ac:dyDescent="0.25">
      <c r="B182" t="s">
        <v>556</v>
      </c>
      <c r="C182" t="s">
        <v>557</v>
      </c>
      <c r="D182" s="34">
        <v>10808</v>
      </c>
    </row>
    <row r="183" spans="2:4" x14ac:dyDescent="0.25">
      <c r="B183" t="s">
        <v>558</v>
      </c>
      <c r="C183" t="s">
        <v>559</v>
      </c>
      <c r="D183" s="34">
        <v>67427</v>
      </c>
    </row>
    <row r="184" spans="2:4" x14ac:dyDescent="0.25">
      <c r="B184" t="s">
        <v>560</v>
      </c>
      <c r="C184" t="s">
        <v>561</v>
      </c>
      <c r="D184" s="34">
        <v>267597</v>
      </c>
    </row>
    <row r="185" spans="2:4" x14ac:dyDescent="0.25">
      <c r="B185" t="s">
        <v>562</v>
      </c>
      <c r="C185" t="s">
        <v>563</v>
      </c>
      <c r="D185" s="34">
        <v>35528</v>
      </c>
    </row>
    <row r="186" spans="2:4" x14ac:dyDescent="0.25">
      <c r="B186" t="s">
        <v>564</v>
      </c>
      <c r="C186" t="s">
        <v>565</v>
      </c>
      <c r="D186" s="34">
        <v>14072</v>
      </c>
    </row>
    <row r="187" spans="2:4" x14ac:dyDescent="0.25">
      <c r="B187" t="s">
        <v>566</v>
      </c>
      <c r="C187" t="s">
        <v>567</v>
      </c>
      <c r="D187" s="34">
        <v>10276</v>
      </c>
    </row>
    <row r="188" spans="2:4" x14ac:dyDescent="0.25">
      <c r="B188" t="s">
        <v>568</v>
      </c>
      <c r="C188" t="s">
        <v>569</v>
      </c>
      <c r="D188" s="34">
        <v>4256</v>
      </c>
    </row>
    <row r="189" spans="2:4" x14ac:dyDescent="0.25">
      <c r="B189" t="s">
        <v>570</v>
      </c>
      <c r="C189" t="s">
        <v>571</v>
      </c>
      <c r="D189" s="34">
        <v>14299</v>
      </c>
    </row>
    <row r="190" spans="2:4" x14ac:dyDescent="0.25">
      <c r="B190" t="s">
        <v>572</v>
      </c>
      <c r="C190" t="s">
        <v>573</v>
      </c>
      <c r="D190" s="34">
        <v>34899</v>
      </c>
    </row>
    <row r="191" spans="2:4" x14ac:dyDescent="0.25">
      <c r="B191" t="s">
        <v>574</v>
      </c>
      <c r="C191" t="s">
        <v>575</v>
      </c>
      <c r="D191" s="34">
        <v>25253</v>
      </c>
    </row>
    <row r="192" spans="2:4" x14ac:dyDescent="0.25">
      <c r="B192" t="s">
        <v>576</v>
      </c>
      <c r="C192" t="s">
        <v>577</v>
      </c>
      <c r="D192" s="34">
        <v>38361</v>
      </c>
    </row>
    <row r="193" spans="2:4" x14ac:dyDescent="0.25">
      <c r="B193" t="s">
        <v>578</v>
      </c>
      <c r="C193" t="s">
        <v>579</v>
      </c>
      <c r="D193" s="34">
        <v>32361</v>
      </c>
    </row>
    <row r="194" spans="2:4" x14ac:dyDescent="0.25">
      <c r="B194" t="s">
        <v>580</v>
      </c>
      <c r="C194" t="s">
        <v>581</v>
      </c>
      <c r="D194" s="34">
        <v>37764</v>
      </c>
    </row>
    <row r="195" spans="2:4" x14ac:dyDescent="0.25">
      <c r="B195" t="s">
        <v>582</v>
      </c>
      <c r="C195" t="s">
        <v>583</v>
      </c>
      <c r="D195" s="34">
        <v>68959</v>
      </c>
    </row>
    <row r="196" spans="2:4" x14ac:dyDescent="0.25">
      <c r="B196" t="s">
        <v>584</v>
      </c>
      <c r="C196" t="s">
        <v>585</v>
      </c>
      <c r="D196" s="34">
        <v>26026</v>
      </c>
    </row>
    <row r="197" spans="2:4" x14ac:dyDescent="0.25">
      <c r="B197" t="s">
        <v>586</v>
      </c>
      <c r="C197" t="s">
        <v>587</v>
      </c>
      <c r="D197" s="34">
        <v>137534</v>
      </c>
    </row>
    <row r="198" spans="2:4" x14ac:dyDescent="0.25">
      <c r="B198" t="s">
        <v>588</v>
      </c>
      <c r="C198" t="s">
        <v>589</v>
      </c>
      <c r="D198" s="34">
        <v>50032</v>
      </c>
    </row>
    <row r="199" spans="2:4" x14ac:dyDescent="0.25">
      <c r="B199" t="s">
        <v>590</v>
      </c>
      <c r="C199" t="s">
        <v>591</v>
      </c>
      <c r="D199" s="34">
        <v>40127</v>
      </c>
    </row>
    <row r="200" spans="2:4" x14ac:dyDescent="0.25">
      <c r="B200" t="s">
        <v>592</v>
      </c>
      <c r="C200" t="s">
        <v>593</v>
      </c>
      <c r="D200" s="34">
        <v>21738</v>
      </c>
    </row>
    <row r="201" spans="2:4" x14ac:dyDescent="0.25">
      <c r="B201" t="s">
        <v>594</v>
      </c>
      <c r="C201" t="s">
        <v>595</v>
      </c>
      <c r="D201" s="34">
        <v>5902</v>
      </c>
    </row>
    <row r="202" spans="2:4" x14ac:dyDescent="0.25">
      <c r="B202" t="s">
        <v>596</v>
      </c>
      <c r="C202" t="s">
        <v>597</v>
      </c>
      <c r="D202" s="34">
        <v>21968</v>
      </c>
    </row>
    <row r="203" spans="2:4" x14ac:dyDescent="0.25">
      <c r="B203" t="s">
        <v>598</v>
      </c>
      <c r="C203" t="s">
        <v>599</v>
      </c>
      <c r="D203" s="34">
        <v>26079</v>
      </c>
    </row>
    <row r="204" spans="2:4" x14ac:dyDescent="0.25">
      <c r="B204" t="s">
        <v>600</v>
      </c>
      <c r="C204" t="s">
        <v>601</v>
      </c>
      <c r="D204" s="34">
        <v>9645</v>
      </c>
    </row>
    <row r="205" spans="2:4" x14ac:dyDescent="0.25">
      <c r="B205" t="s">
        <v>602</v>
      </c>
      <c r="C205" t="s">
        <v>603</v>
      </c>
      <c r="D205" s="34">
        <v>6712</v>
      </c>
    </row>
    <row r="206" spans="2:4" x14ac:dyDescent="0.25">
      <c r="B206" t="s">
        <v>604</v>
      </c>
      <c r="C206" t="s">
        <v>605</v>
      </c>
      <c r="D206" s="34">
        <v>4176</v>
      </c>
    </row>
    <row r="207" spans="2:4" x14ac:dyDescent="0.25">
      <c r="B207" t="s">
        <v>606</v>
      </c>
      <c r="C207" t="s">
        <v>607</v>
      </c>
      <c r="D207" s="34">
        <v>9213</v>
      </c>
    </row>
    <row r="208" spans="2:4" x14ac:dyDescent="0.25">
      <c r="B208" t="s">
        <v>608</v>
      </c>
      <c r="C208" t="s">
        <v>609</v>
      </c>
      <c r="D208" s="34">
        <v>15041</v>
      </c>
    </row>
    <row r="209" spans="2:4" x14ac:dyDescent="0.25">
      <c r="B209" t="s">
        <v>610</v>
      </c>
      <c r="C209" t="s">
        <v>611</v>
      </c>
      <c r="D209" s="34">
        <v>11419</v>
      </c>
    </row>
    <row r="210" spans="2:4" x14ac:dyDescent="0.25">
      <c r="B210" t="s">
        <v>612</v>
      </c>
      <c r="C210" t="s">
        <v>613</v>
      </c>
      <c r="D210" s="34">
        <v>4252</v>
      </c>
    </row>
    <row r="211" spans="2:4" x14ac:dyDescent="0.25">
      <c r="B211" t="s">
        <v>614</v>
      </c>
      <c r="C211" t="s">
        <v>615</v>
      </c>
      <c r="D211" s="34">
        <v>4806</v>
      </c>
    </row>
    <row r="212" spans="2:4" x14ac:dyDescent="0.25">
      <c r="B212" t="s">
        <v>616</v>
      </c>
      <c r="C212" t="s">
        <v>617</v>
      </c>
      <c r="D212" s="34">
        <v>3237</v>
      </c>
    </row>
    <row r="213" spans="2:4" x14ac:dyDescent="0.25">
      <c r="B213" t="s">
        <v>618</v>
      </c>
      <c r="C213" t="s">
        <v>619</v>
      </c>
      <c r="D213" s="34">
        <v>7431</v>
      </c>
    </row>
    <row r="214" spans="2:4" x14ac:dyDescent="0.25">
      <c r="B214" t="s">
        <v>620</v>
      </c>
      <c r="C214" t="s">
        <v>621</v>
      </c>
      <c r="D214" s="34">
        <v>17274</v>
      </c>
    </row>
    <row r="215" spans="2:4" x14ac:dyDescent="0.25">
      <c r="B215" t="s">
        <v>622</v>
      </c>
      <c r="C215" t="s">
        <v>623</v>
      </c>
      <c r="D215" s="34">
        <v>10328</v>
      </c>
    </row>
    <row r="216" spans="2:4" x14ac:dyDescent="0.25">
      <c r="B216" t="s">
        <v>624</v>
      </c>
      <c r="C216" t="s">
        <v>625</v>
      </c>
      <c r="D216" s="34">
        <v>43172</v>
      </c>
    </row>
    <row r="217" spans="2:4" x14ac:dyDescent="0.25">
      <c r="B217" t="s">
        <v>626</v>
      </c>
      <c r="C217" t="s">
        <v>627</v>
      </c>
      <c r="D217" s="34">
        <v>36144</v>
      </c>
    </row>
    <row r="218" spans="2:4" x14ac:dyDescent="0.25">
      <c r="B218" t="s">
        <v>628</v>
      </c>
      <c r="C218" t="s">
        <v>629</v>
      </c>
      <c r="D218" s="34">
        <v>4994</v>
      </c>
    </row>
    <row r="219" spans="2:4" x14ac:dyDescent="0.25">
      <c r="B219" t="s">
        <v>630</v>
      </c>
      <c r="C219" t="s">
        <v>631</v>
      </c>
      <c r="D219" s="34">
        <v>8110</v>
      </c>
    </row>
    <row r="220" spans="2:4" x14ac:dyDescent="0.25">
      <c r="B220" t="s">
        <v>632</v>
      </c>
      <c r="C220" t="s">
        <v>633</v>
      </c>
      <c r="D220" s="34">
        <v>5774</v>
      </c>
    </row>
    <row r="221" spans="2:4" x14ac:dyDescent="0.25">
      <c r="B221" t="s">
        <v>634</v>
      </c>
      <c r="C221" t="s">
        <v>635</v>
      </c>
      <c r="D221" s="34">
        <v>8080</v>
      </c>
    </row>
    <row r="222" spans="2:4" x14ac:dyDescent="0.25">
      <c r="B222" t="s">
        <v>636</v>
      </c>
      <c r="C222" t="s">
        <v>637</v>
      </c>
      <c r="D222" s="34">
        <v>10355</v>
      </c>
    </row>
    <row r="223" spans="2:4" x14ac:dyDescent="0.25">
      <c r="B223" t="s">
        <v>638</v>
      </c>
      <c r="C223" t="s">
        <v>639</v>
      </c>
      <c r="D223" s="34">
        <v>1624</v>
      </c>
    </row>
    <row r="224" spans="2:4" x14ac:dyDescent="0.25">
      <c r="B224" t="s">
        <v>640</v>
      </c>
      <c r="C224" t="s">
        <v>641</v>
      </c>
      <c r="D224" s="34">
        <v>3179</v>
      </c>
    </row>
    <row r="225" spans="2:4" x14ac:dyDescent="0.25">
      <c r="B225" t="s">
        <v>642</v>
      </c>
      <c r="C225" t="s">
        <v>643</v>
      </c>
      <c r="D225" s="34">
        <v>13946</v>
      </c>
    </row>
    <row r="226" spans="2:4" x14ac:dyDescent="0.25">
      <c r="B226" t="s">
        <v>644</v>
      </c>
      <c r="C226" t="s">
        <v>645</v>
      </c>
      <c r="D226" s="34">
        <v>30899</v>
      </c>
    </row>
    <row r="227" spans="2:4" x14ac:dyDescent="0.25">
      <c r="B227" t="s">
        <v>646</v>
      </c>
      <c r="C227" t="s">
        <v>647</v>
      </c>
      <c r="D227" s="34">
        <v>22672</v>
      </c>
    </row>
    <row r="228" spans="2:4" x14ac:dyDescent="0.25">
      <c r="B228" t="s">
        <v>648</v>
      </c>
      <c r="C228" t="s">
        <v>649</v>
      </c>
      <c r="D228" s="34">
        <v>34308</v>
      </c>
    </row>
    <row r="229" spans="2:4" x14ac:dyDescent="0.25">
      <c r="B229" t="s">
        <v>650</v>
      </c>
      <c r="C229" t="s">
        <v>651</v>
      </c>
      <c r="D229" s="34">
        <v>19639</v>
      </c>
    </row>
    <row r="230" spans="2:4" x14ac:dyDescent="0.25">
      <c r="B230" t="s">
        <v>652</v>
      </c>
      <c r="C230" t="s">
        <v>653</v>
      </c>
      <c r="D230" s="34">
        <v>10510</v>
      </c>
    </row>
    <row r="231" spans="2:4" x14ac:dyDescent="0.25">
      <c r="B231" t="s">
        <v>654</v>
      </c>
      <c r="C231" t="s">
        <v>655</v>
      </c>
      <c r="D231" s="34">
        <v>12012</v>
      </c>
    </row>
    <row r="232" spans="2:4" x14ac:dyDescent="0.25">
      <c r="B232" t="s">
        <v>656</v>
      </c>
      <c r="C232" t="s">
        <v>657</v>
      </c>
      <c r="D232" s="34">
        <v>35390</v>
      </c>
    </row>
    <row r="233" spans="2:4" x14ac:dyDescent="0.25">
      <c r="B233" t="s">
        <v>658</v>
      </c>
      <c r="C233" t="s">
        <v>659</v>
      </c>
      <c r="D233" s="34">
        <v>9839</v>
      </c>
    </row>
    <row r="234" spans="2:4" x14ac:dyDescent="0.25">
      <c r="B234" t="s">
        <v>660</v>
      </c>
      <c r="C234" t="s">
        <v>661</v>
      </c>
      <c r="D234" s="34">
        <v>34461</v>
      </c>
    </row>
    <row r="235" spans="2:4" x14ac:dyDescent="0.25">
      <c r="B235" t="s">
        <v>662</v>
      </c>
      <c r="C235" t="s">
        <v>663</v>
      </c>
      <c r="D235" s="34">
        <v>32490</v>
      </c>
    </row>
    <row r="236" spans="2:4" x14ac:dyDescent="0.25">
      <c r="B236" t="s">
        <v>664</v>
      </c>
      <c r="C236" t="s">
        <v>665</v>
      </c>
      <c r="D236" s="34">
        <v>35271</v>
      </c>
    </row>
    <row r="237" spans="2:4" x14ac:dyDescent="0.25">
      <c r="B237" t="s">
        <v>183</v>
      </c>
      <c r="C237" t="s">
        <v>666</v>
      </c>
      <c r="D237" s="34">
        <v>44820</v>
      </c>
    </row>
    <row r="238" spans="2:4" x14ac:dyDescent="0.25">
      <c r="B238" t="s">
        <v>667</v>
      </c>
      <c r="C238" t="s">
        <v>668</v>
      </c>
      <c r="D238" s="34">
        <v>24834</v>
      </c>
    </row>
    <row r="239" spans="2:4" x14ac:dyDescent="0.25">
      <c r="B239" t="s">
        <v>669</v>
      </c>
      <c r="C239" t="s">
        <v>670</v>
      </c>
      <c r="D239" s="34">
        <v>42935</v>
      </c>
    </row>
    <row r="240" spans="2:4" x14ac:dyDescent="0.25">
      <c r="B240" t="s">
        <v>671</v>
      </c>
      <c r="C240" t="s">
        <v>672</v>
      </c>
      <c r="D240" s="34">
        <v>7409</v>
      </c>
    </row>
    <row r="241" spans="2:4" x14ac:dyDescent="0.25">
      <c r="B241" t="s">
        <v>673</v>
      </c>
      <c r="C241" t="s">
        <v>674</v>
      </c>
      <c r="D241" s="34">
        <v>63516</v>
      </c>
    </row>
    <row r="242" spans="2:4" x14ac:dyDescent="0.25">
      <c r="B242" t="s">
        <v>675</v>
      </c>
      <c r="C242" t="s">
        <v>676</v>
      </c>
      <c r="D242" s="34">
        <v>151763</v>
      </c>
    </row>
    <row r="243" spans="2:4" x14ac:dyDescent="0.25">
      <c r="B243" t="s">
        <v>677</v>
      </c>
      <c r="C243" t="s">
        <v>678</v>
      </c>
      <c r="D243" s="34">
        <v>13437</v>
      </c>
    </row>
    <row r="244" spans="2:4" x14ac:dyDescent="0.25">
      <c r="B244" t="s">
        <v>679</v>
      </c>
      <c r="C244" t="s">
        <v>680</v>
      </c>
      <c r="D244" s="34">
        <v>41588</v>
      </c>
    </row>
    <row r="245" spans="2:4" x14ac:dyDescent="0.25">
      <c r="B245" t="s">
        <v>681</v>
      </c>
      <c r="C245" t="s">
        <v>682</v>
      </c>
      <c r="D245" s="34">
        <v>28299</v>
      </c>
    </row>
    <row r="246" spans="2:4" x14ac:dyDescent="0.25">
      <c r="B246" t="s">
        <v>683</v>
      </c>
      <c r="C246" t="s">
        <v>684</v>
      </c>
      <c r="D246" s="34">
        <v>35923</v>
      </c>
    </row>
    <row r="247" spans="2:4" x14ac:dyDescent="0.25">
      <c r="B247" t="s">
        <v>685</v>
      </c>
      <c r="C247" t="s">
        <v>686</v>
      </c>
      <c r="D247" s="34">
        <v>13989</v>
      </c>
    </row>
    <row r="248" spans="2:4" x14ac:dyDescent="0.25">
      <c r="B248" t="s">
        <v>687</v>
      </c>
      <c r="C248" t="s">
        <v>688</v>
      </c>
      <c r="D248" s="34">
        <v>10059</v>
      </c>
    </row>
    <row r="249" spans="2:4" x14ac:dyDescent="0.25">
      <c r="B249" t="s">
        <v>689</v>
      </c>
      <c r="C249" t="s">
        <v>690</v>
      </c>
      <c r="D249" s="34">
        <v>18967</v>
      </c>
    </row>
    <row r="250" spans="2:4" x14ac:dyDescent="0.25">
      <c r="B250" t="s">
        <v>691</v>
      </c>
      <c r="C250" t="s">
        <v>692</v>
      </c>
      <c r="D250" s="34">
        <v>26996</v>
      </c>
    </row>
    <row r="251" spans="2:4" x14ac:dyDescent="0.25">
      <c r="B251" t="s">
        <v>693</v>
      </c>
      <c r="C251" t="s">
        <v>694</v>
      </c>
      <c r="D251" s="34">
        <v>47738</v>
      </c>
    </row>
    <row r="252" spans="2:4" x14ac:dyDescent="0.25">
      <c r="B252" t="s">
        <v>695</v>
      </c>
      <c r="C252" t="s">
        <v>696</v>
      </c>
      <c r="D252" s="34">
        <v>33801</v>
      </c>
    </row>
    <row r="253" spans="2:4" x14ac:dyDescent="0.25">
      <c r="B253" t="s">
        <v>697</v>
      </c>
      <c r="C253" t="s">
        <v>698</v>
      </c>
      <c r="D253" s="34">
        <v>20987</v>
      </c>
    </row>
    <row r="254" spans="2:4" x14ac:dyDescent="0.25">
      <c r="B254" t="s">
        <v>699</v>
      </c>
      <c r="C254" t="s">
        <v>700</v>
      </c>
      <c r="D254" s="34">
        <v>17027</v>
      </c>
    </row>
    <row r="255" spans="2:4" x14ac:dyDescent="0.25">
      <c r="B255" t="s">
        <v>701</v>
      </c>
      <c r="C255" t="s">
        <v>702</v>
      </c>
      <c r="D255" s="34">
        <v>55533</v>
      </c>
    </row>
    <row r="256" spans="2:4" x14ac:dyDescent="0.25">
      <c r="B256" t="s">
        <v>703</v>
      </c>
      <c r="C256" t="s">
        <v>704</v>
      </c>
      <c r="D256" s="34">
        <v>7797</v>
      </c>
    </row>
    <row r="257" spans="2:4" x14ac:dyDescent="0.25">
      <c r="B257" t="s">
        <v>705</v>
      </c>
      <c r="C257" t="s">
        <v>706</v>
      </c>
      <c r="D257" s="34">
        <v>13469</v>
      </c>
    </row>
    <row r="258" spans="2:4" x14ac:dyDescent="0.25">
      <c r="B258" t="s">
        <v>707</v>
      </c>
      <c r="C258" t="s">
        <v>708</v>
      </c>
      <c r="D258" s="34">
        <v>7913</v>
      </c>
    </row>
    <row r="259" spans="2:4" x14ac:dyDescent="0.25">
      <c r="B259" t="s">
        <v>709</v>
      </c>
      <c r="C259" t="s">
        <v>710</v>
      </c>
      <c r="D259" s="34">
        <v>9793</v>
      </c>
    </row>
    <row r="260" spans="2:4" x14ac:dyDescent="0.25">
      <c r="B260" t="s">
        <v>711</v>
      </c>
      <c r="C260" t="s">
        <v>712</v>
      </c>
      <c r="D260" s="34">
        <v>4432</v>
      </c>
    </row>
    <row r="261" spans="2:4" x14ac:dyDescent="0.25">
      <c r="B261" t="s">
        <v>713</v>
      </c>
      <c r="C261" t="s">
        <v>714</v>
      </c>
      <c r="D261" s="34">
        <v>10139</v>
      </c>
    </row>
    <row r="262" spans="2:4" x14ac:dyDescent="0.25">
      <c r="B262" t="s">
        <v>715</v>
      </c>
      <c r="C262" t="s">
        <v>716</v>
      </c>
      <c r="D262" s="34">
        <v>11575</v>
      </c>
    </row>
    <row r="263" spans="2:4" x14ac:dyDescent="0.25">
      <c r="B263" t="s">
        <v>717</v>
      </c>
      <c r="C263" t="s">
        <v>718</v>
      </c>
      <c r="D263" s="34">
        <v>7059</v>
      </c>
    </row>
    <row r="264" spans="2:4" x14ac:dyDescent="0.25">
      <c r="B264" t="s">
        <v>719</v>
      </c>
      <c r="C264" t="s">
        <v>720</v>
      </c>
      <c r="D264" s="34">
        <v>6202</v>
      </c>
    </row>
    <row r="265" spans="2:4" x14ac:dyDescent="0.25">
      <c r="B265" t="s">
        <v>721</v>
      </c>
      <c r="C265" t="s">
        <v>722</v>
      </c>
      <c r="D265" s="34">
        <v>44437</v>
      </c>
    </row>
    <row r="266" spans="2:4" x14ac:dyDescent="0.25">
      <c r="B266" t="s">
        <v>723</v>
      </c>
      <c r="C266" t="s">
        <v>724</v>
      </c>
      <c r="D266" s="34">
        <v>29952</v>
      </c>
    </row>
    <row r="267" spans="2:4" x14ac:dyDescent="0.25">
      <c r="B267" t="s">
        <v>725</v>
      </c>
      <c r="C267" t="s">
        <v>726</v>
      </c>
      <c r="D267" s="34">
        <v>59159</v>
      </c>
    </row>
    <row r="268" spans="2:4" x14ac:dyDescent="0.25">
      <c r="B268" t="s">
        <v>727</v>
      </c>
      <c r="C268" t="s">
        <v>728</v>
      </c>
      <c r="D268" s="34">
        <v>20873</v>
      </c>
    </row>
    <row r="269" spans="2:4" x14ac:dyDescent="0.25">
      <c r="B269" t="s">
        <v>729</v>
      </c>
      <c r="C269" t="s">
        <v>730</v>
      </c>
      <c r="D269" s="34">
        <v>6152</v>
      </c>
    </row>
    <row r="270" spans="2:4" x14ac:dyDescent="0.25">
      <c r="B270" t="s">
        <v>731</v>
      </c>
      <c r="C270" t="s">
        <v>732</v>
      </c>
      <c r="D270" s="34">
        <v>11383</v>
      </c>
    </row>
    <row r="271" spans="2:4" x14ac:dyDescent="0.25">
      <c r="B271" t="s">
        <v>733</v>
      </c>
      <c r="C271" t="s">
        <v>734</v>
      </c>
      <c r="D271" s="34">
        <v>4732</v>
      </c>
    </row>
    <row r="272" spans="2:4" x14ac:dyDescent="0.25">
      <c r="B272" t="s">
        <v>735</v>
      </c>
      <c r="C272" t="s">
        <v>736</v>
      </c>
      <c r="D272" s="34">
        <v>78433</v>
      </c>
    </row>
    <row r="273" spans="2:4" x14ac:dyDescent="0.25">
      <c r="B273" t="s">
        <v>737</v>
      </c>
      <c r="C273" t="s">
        <v>738</v>
      </c>
      <c r="D273" s="34">
        <v>3763</v>
      </c>
    </row>
    <row r="274" spans="2:4" x14ac:dyDescent="0.25">
      <c r="B274" t="s">
        <v>739</v>
      </c>
      <c r="C274" t="s">
        <v>740</v>
      </c>
      <c r="D274" s="34">
        <v>457760</v>
      </c>
    </row>
    <row r="275" spans="2:4" x14ac:dyDescent="0.25">
      <c r="B275" t="s">
        <v>741</v>
      </c>
      <c r="C275" t="s">
        <v>742</v>
      </c>
      <c r="D275" s="34">
        <v>13419</v>
      </c>
    </row>
    <row r="276" spans="2:4" x14ac:dyDescent="0.25">
      <c r="B276" t="s">
        <v>743</v>
      </c>
      <c r="C276" t="s">
        <v>744</v>
      </c>
      <c r="D276" s="34">
        <v>9115</v>
      </c>
    </row>
    <row r="277" spans="2:4" x14ac:dyDescent="0.25">
      <c r="B277" t="s">
        <v>745</v>
      </c>
      <c r="C277" t="s">
        <v>746</v>
      </c>
      <c r="D277" s="34">
        <v>20551</v>
      </c>
    </row>
    <row r="278" spans="2:4" x14ac:dyDescent="0.25">
      <c r="B278" t="s">
        <v>747</v>
      </c>
      <c r="C278" s="35" t="s">
        <v>748</v>
      </c>
      <c r="D278" s="34">
        <v>49895</v>
      </c>
    </row>
    <row r="279" spans="2:4" x14ac:dyDescent="0.25">
      <c r="B279" t="s">
        <v>749</v>
      </c>
      <c r="C279" s="35" t="s">
        <v>750</v>
      </c>
      <c r="D279" s="34">
        <v>7020</v>
      </c>
    </row>
    <row r="280" spans="2:4" x14ac:dyDescent="0.25">
      <c r="B280" t="s">
        <v>751</v>
      </c>
      <c r="C280" s="35" t="s">
        <v>752</v>
      </c>
      <c r="D280" s="34">
        <v>6964</v>
      </c>
    </row>
    <row r="281" spans="2:4" x14ac:dyDescent="0.25">
      <c r="B281" t="s">
        <v>753</v>
      </c>
      <c r="C281" s="35" t="s">
        <v>754</v>
      </c>
      <c r="D281" s="34">
        <v>31879</v>
      </c>
    </row>
    <row r="282" spans="2:4" x14ac:dyDescent="0.25">
      <c r="B282" t="s">
        <v>755</v>
      </c>
      <c r="C282" s="35" t="s">
        <v>756</v>
      </c>
      <c r="D282" s="34">
        <v>117887</v>
      </c>
    </row>
    <row r="283" spans="2:4" x14ac:dyDescent="0.25">
      <c r="B283" t="s">
        <v>757</v>
      </c>
      <c r="C283" s="35" t="s">
        <v>758</v>
      </c>
      <c r="D283" s="34">
        <v>85442</v>
      </c>
    </row>
    <row r="284" spans="2:4" x14ac:dyDescent="0.25">
      <c r="B284" t="s">
        <v>759</v>
      </c>
      <c r="C284" s="35" t="s">
        <v>760</v>
      </c>
      <c r="D284" s="34">
        <v>14641</v>
      </c>
    </row>
    <row r="285" spans="2:4" x14ac:dyDescent="0.25">
      <c r="B285" t="s">
        <v>761</v>
      </c>
      <c r="C285" s="36" t="s">
        <v>762</v>
      </c>
      <c r="D285" s="34">
        <v>14749</v>
      </c>
    </row>
    <row r="286" spans="2:4" x14ac:dyDescent="0.25">
      <c r="B286" t="s">
        <v>763</v>
      </c>
      <c r="C286" s="36" t="s">
        <v>764</v>
      </c>
      <c r="D286" s="34">
        <v>208145</v>
      </c>
    </row>
    <row r="287" spans="2:4" x14ac:dyDescent="0.25">
      <c r="B287" t="s">
        <v>765</v>
      </c>
      <c r="C287" s="36" t="s">
        <v>766</v>
      </c>
      <c r="D287" s="34">
        <v>15995</v>
      </c>
    </row>
    <row r="288" spans="2:4" x14ac:dyDescent="0.25">
      <c r="B288" t="s">
        <v>767</v>
      </c>
      <c r="C288" s="36" t="s">
        <v>768</v>
      </c>
      <c r="D288" s="34">
        <v>30712</v>
      </c>
    </row>
    <row r="289" spans="2:4" x14ac:dyDescent="0.25">
      <c r="B289" t="s">
        <v>769</v>
      </c>
      <c r="C289" s="35" t="s">
        <v>770</v>
      </c>
      <c r="D289" s="34">
        <v>19911</v>
      </c>
    </row>
    <row r="290" spans="2:4" x14ac:dyDescent="0.25">
      <c r="B290" t="s">
        <v>771</v>
      </c>
      <c r="C290" s="35" t="s">
        <v>772</v>
      </c>
      <c r="D290" s="34">
        <v>15067</v>
      </c>
    </row>
    <row r="291" spans="2:4" x14ac:dyDescent="0.25">
      <c r="B291" t="s">
        <v>773</v>
      </c>
      <c r="C291" s="35" t="s">
        <v>774</v>
      </c>
      <c r="D291" s="34">
        <v>27773</v>
      </c>
    </row>
    <row r="292" spans="2:4" x14ac:dyDescent="0.25">
      <c r="B292" t="s">
        <v>775</v>
      </c>
      <c r="C292" s="35" t="s">
        <v>776</v>
      </c>
      <c r="D292" s="34">
        <v>12847</v>
      </c>
    </row>
    <row r="293" spans="2:4" x14ac:dyDescent="0.25">
      <c r="B293" t="s">
        <v>777</v>
      </c>
      <c r="C293" s="35" t="s">
        <v>778</v>
      </c>
      <c r="D293" s="34">
        <v>38140</v>
      </c>
    </row>
    <row r="294" spans="2:4" x14ac:dyDescent="0.25">
      <c r="B294" t="s">
        <v>779</v>
      </c>
      <c r="C294" s="35" t="s">
        <v>780</v>
      </c>
      <c r="D294" s="34">
        <v>42475</v>
      </c>
    </row>
    <row r="295" spans="2:4" x14ac:dyDescent="0.25">
      <c r="B295" t="s">
        <v>781</v>
      </c>
      <c r="C295" s="35" t="s">
        <v>782</v>
      </c>
      <c r="D295" s="34">
        <v>5006</v>
      </c>
    </row>
    <row r="296" spans="2:4" x14ac:dyDescent="0.25">
      <c r="B296" t="s">
        <v>783</v>
      </c>
      <c r="C296" s="35" t="s">
        <v>784</v>
      </c>
      <c r="D296" s="34">
        <v>40978</v>
      </c>
    </row>
    <row r="297" spans="2:4" x14ac:dyDescent="0.25">
      <c r="B297" t="s">
        <v>785</v>
      </c>
      <c r="C297" t="s">
        <v>786</v>
      </c>
      <c r="D297" s="34">
        <v>40444</v>
      </c>
    </row>
    <row r="298" spans="2:4" x14ac:dyDescent="0.25">
      <c r="B298" t="s">
        <v>787</v>
      </c>
      <c r="C298" t="s">
        <v>788</v>
      </c>
      <c r="D298" s="34">
        <v>17753</v>
      </c>
    </row>
    <row r="299" spans="2:4" x14ac:dyDescent="0.25">
      <c r="B299" t="s">
        <v>789</v>
      </c>
      <c r="C299" t="s">
        <v>790</v>
      </c>
      <c r="D299" s="34">
        <v>3844</v>
      </c>
    </row>
    <row r="300" spans="2:4" x14ac:dyDescent="0.25">
      <c r="B300" t="s">
        <v>791</v>
      </c>
      <c r="C300" t="s">
        <v>792</v>
      </c>
      <c r="D300" s="34">
        <v>8354</v>
      </c>
    </row>
    <row r="301" spans="2:4" x14ac:dyDescent="0.25">
      <c r="B301" t="s">
        <v>793</v>
      </c>
      <c r="C301" t="s">
        <v>794</v>
      </c>
      <c r="D301" s="34">
        <v>10613</v>
      </c>
    </row>
    <row r="302" spans="2:4" x14ac:dyDescent="0.25">
      <c r="B302" t="s">
        <v>795</v>
      </c>
      <c r="C302" t="s">
        <v>796</v>
      </c>
      <c r="D302" s="34">
        <v>11961</v>
      </c>
    </row>
    <row r="303" spans="2:4" x14ac:dyDescent="0.25">
      <c r="B303" t="s">
        <v>797</v>
      </c>
      <c r="C303" t="s">
        <v>798</v>
      </c>
      <c r="D303" s="34">
        <v>96787</v>
      </c>
    </row>
    <row r="304" spans="2:4" x14ac:dyDescent="0.25">
      <c r="B304" t="s">
        <v>799</v>
      </c>
      <c r="C304" t="s">
        <v>800</v>
      </c>
      <c r="D304" s="34">
        <v>20488</v>
      </c>
    </row>
    <row r="305" spans="2:4" x14ac:dyDescent="0.25">
      <c r="B305" t="s">
        <v>801</v>
      </c>
      <c r="C305" t="s">
        <v>802</v>
      </c>
      <c r="D305" s="34">
        <v>5369</v>
      </c>
    </row>
    <row r="306" spans="2:4" x14ac:dyDescent="0.25">
      <c r="B306" t="s">
        <v>803</v>
      </c>
      <c r="C306" t="s">
        <v>804</v>
      </c>
      <c r="D306" s="34">
        <v>17928</v>
      </c>
    </row>
    <row r="307" spans="2:4" x14ac:dyDescent="0.25">
      <c r="B307" t="s">
        <v>805</v>
      </c>
      <c r="C307" t="s">
        <v>806</v>
      </c>
      <c r="D307" s="34">
        <v>124484</v>
      </c>
    </row>
    <row r="308" spans="2:4" x14ac:dyDescent="0.25">
      <c r="B308" t="s">
        <v>807</v>
      </c>
      <c r="C308" t="s">
        <v>808</v>
      </c>
      <c r="D308" s="34">
        <v>219053</v>
      </c>
    </row>
    <row r="309" spans="2:4" x14ac:dyDescent="0.25">
      <c r="B309" t="s">
        <v>809</v>
      </c>
      <c r="C309" t="s">
        <v>810</v>
      </c>
      <c r="D309" s="34">
        <v>171121</v>
      </c>
    </row>
    <row r="310" spans="2:4" x14ac:dyDescent="0.25">
      <c r="B310" t="s">
        <v>811</v>
      </c>
      <c r="C310" t="s">
        <v>812</v>
      </c>
      <c r="D310" s="34">
        <v>179070</v>
      </c>
    </row>
    <row r="311" spans="2:4" x14ac:dyDescent="0.25">
      <c r="B311" t="s">
        <v>813</v>
      </c>
      <c r="C311" t="s">
        <v>814</v>
      </c>
      <c r="D311" s="34">
        <v>242634</v>
      </c>
    </row>
    <row r="312" spans="2:4" x14ac:dyDescent="0.25">
      <c r="B312" t="s">
        <v>815</v>
      </c>
      <c r="C312" t="s">
        <v>816</v>
      </c>
      <c r="D312" s="34">
        <v>176440</v>
      </c>
    </row>
    <row r="313" spans="2:4" x14ac:dyDescent="0.25">
      <c r="B313" t="s">
        <v>817</v>
      </c>
      <c r="C313" t="s">
        <v>818</v>
      </c>
      <c r="D313" s="34">
        <v>148392</v>
      </c>
    </row>
    <row r="314" spans="2:4" x14ac:dyDescent="0.25">
      <c r="B314" t="s">
        <v>819</v>
      </c>
      <c r="C314" t="s">
        <v>820</v>
      </c>
      <c r="D314" s="34">
        <v>146367</v>
      </c>
    </row>
    <row r="315" spans="2:4" x14ac:dyDescent="0.25">
      <c r="B315" t="s">
        <v>821</v>
      </c>
      <c r="C315" t="s">
        <v>822</v>
      </c>
      <c r="D315" s="34">
        <v>322061</v>
      </c>
    </row>
    <row r="316" spans="2:4" x14ac:dyDescent="0.25">
      <c r="B316" t="s">
        <v>823</v>
      </c>
      <c r="C316" t="s">
        <v>824</v>
      </c>
      <c r="D316" s="34">
        <v>83011</v>
      </c>
    </row>
    <row r="317" spans="2:4" x14ac:dyDescent="0.25">
      <c r="B317" t="s">
        <v>825</v>
      </c>
      <c r="C317" t="s">
        <v>826</v>
      </c>
      <c r="D317" s="34">
        <v>38123</v>
      </c>
    </row>
    <row r="318" spans="2:4" x14ac:dyDescent="0.25">
      <c r="B318" t="s">
        <v>827</v>
      </c>
      <c r="C318" t="s">
        <v>828</v>
      </c>
      <c r="D318" s="34">
        <v>279078</v>
      </c>
    </row>
    <row r="319" spans="2:4" x14ac:dyDescent="0.25">
      <c r="B319" t="s">
        <v>829</v>
      </c>
      <c r="C319" t="s">
        <v>830</v>
      </c>
      <c r="D319" s="34">
        <v>227964</v>
      </c>
    </row>
    <row r="320" spans="2:4" x14ac:dyDescent="0.25">
      <c r="B320" t="s">
        <v>831</v>
      </c>
      <c r="C320" t="s">
        <v>832</v>
      </c>
      <c r="D320" s="34">
        <v>230215</v>
      </c>
    </row>
    <row r="321" spans="2:4" x14ac:dyDescent="0.25">
      <c r="B321" t="s">
        <v>833</v>
      </c>
      <c r="C321" t="s">
        <v>834</v>
      </c>
      <c r="D321" s="34">
        <v>140227</v>
      </c>
    </row>
    <row r="322" spans="2:4" x14ac:dyDescent="0.25">
      <c r="B322" t="s">
        <v>835</v>
      </c>
      <c r="C322" t="s">
        <v>836</v>
      </c>
      <c r="D322" s="34">
        <v>101522</v>
      </c>
    </row>
    <row r="323" spans="2:4" x14ac:dyDescent="0.25">
      <c r="B323" t="s">
        <v>837</v>
      </c>
      <c r="C323" t="s">
        <v>838</v>
      </c>
      <c r="D323" s="34">
        <v>92474</v>
      </c>
    </row>
    <row r="324" spans="2:4" x14ac:dyDescent="0.25">
      <c r="B324" t="s">
        <v>839</v>
      </c>
      <c r="C324" t="s">
        <v>840</v>
      </c>
      <c r="D324" s="34">
        <v>137915</v>
      </c>
    </row>
    <row r="325" spans="2:4" x14ac:dyDescent="0.25">
      <c r="B325" t="s">
        <v>841</v>
      </c>
      <c r="C325" t="s">
        <v>842</v>
      </c>
      <c r="D325" s="34">
        <v>229646</v>
      </c>
    </row>
    <row r="326" spans="2:4" x14ac:dyDescent="0.25">
      <c r="B326" t="s">
        <v>843</v>
      </c>
      <c r="C326" t="s">
        <v>844</v>
      </c>
      <c r="D326" s="34">
        <v>57722</v>
      </c>
    </row>
    <row r="327" spans="2:4" x14ac:dyDescent="0.25">
      <c r="B327" t="s">
        <v>845</v>
      </c>
      <c r="C327" t="s">
        <v>846</v>
      </c>
      <c r="D327" s="34">
        <v>35581</v>
      </c>
    </row>
    <row r="328" spans="2:4" x14ac:dyDescent="0.25">
      <c r="B328" t="s">
        <v>847</v>
      </c>
      <c r="C328" t="s">
        <v>848</v>
      </c>
      <c r="D328" s="34">
        <v>43933</v>
      </c>
    </row>
    <row r="329" spans="2:4" x14ac:dyDescent="0.25">
      <c r="B329" t="s">
        <v>849</v>
      </c>
      <c r="C329" t="s">
        <v>850</v>
      </c>
      <c r="D329" s="34">
        <v>68922</v>
      </c>
    </row>
    <row r="330" spans="2:4" x14ac:dyDescent="0.25">
      <c r="B330" t="s">
        <v>851</v>
      </c>
      <c r="C330" t="s">
        <v>852</v>
      </c>
      <c r="D330" s="34">
        <v>211318</v>
      </c>
    </row>
    <row r="331" spans="2:4" x14ac:dyDescent="0.25">
      <c r="B331" t="s">
        <v>853</v>
      </c>
      <c r="C331" t="s">
        <v>854</v>
      </c>
      <c r="D331" s="34">
        <v>82025</v>
      </c>
    </row>
    <row r="332" spans="2:4" x14ac:dyDescent="0.25">
      <c r="B332" t="s">
        <v>855</v>
      </c>
      <c r="C332" t="s">
        <v>856</v>
      </c>
      <c r="D332" s="34">
        <v>47194</v>
      </c>
    </row>
    <row r="333" spans="2:4" x14ac:dyDescent="0.25">
      <c r="B333" t="s">
        <v>857</v>
      </c>
      <c r="C333" t="s">
        <v>858</v>
      </c>
      <c r="D333" s="34">
        <v>332550</v>
      </c>
    </row>
    <row r="334" spans="2:4" x14ac:dyDescent="0.25">
      <c r="B334" t="s">
        <v>859</v>
      </c>
      <c r="C334" t="s">
        <v>860</v>
      </c>
      <c r="D334" s="34">
        <v>65769</v>
      </c>
    </row>
    <row r="335" spans="2:4" x14ac:dyDescent="0.25">
      <c r="B335" t="s">
        <v>861</v>
      </c>
      <c r="C335" t="s">
        <v>862</v>
      </c>
      <c r="D335" s="34">
        <v>43699</v>
      </c>
    </row>
    <row r="336" spans="2:4" x14ac:dyDescent="0.25">
      <c r="B336" t="s">
        <v>863</v>
      </c>
      <c r="C336" t="s">
        <v>864</v>
      </c>
      <c r="D336" s="34">
        <v>137453</v>
      </c>
    </row>
    <row r="337" spans="2:4" x14ac:dyDescent="0.25">
      <c r="B337" t="s">
        <v>865</v>
      </c>
      <c r="C337" t="s">
        <v>866</v>
      </c>
      <c r="D337" s="34">
        <v>80430</v>
      </c>
    </row>
    <row r="338" spans="2:4" x14ac:dyDescent="0.25">
      <c r="B338" t="s">
        <v>867</v>
      </c>
      <c r="C338" t="s">
        <v>868</v>
      </c>
      <c r="D338" s="34">
        <v>120074</v>
      </c>
    </row>
    <row r="339" spans="2:4" x14ac:dyDescent="0.25">
      <c r="B339" t="s">
        <v>869</v>
      </c>
      <c r="C339" t="s">
        <v>870</v>
      </c>
      <c r="D339" s="34">
        <v>27110</v>
      </c>
    </row>
    <row r="340" spans="2:4" x14ac:dyDescent="0.25">
      <c r="B340" t="s">
        <v>871</v>
      </c>
      <c r="C340" t="s">
        <v>872</v>
      </c>
      <c r="D340" s="34">
        <v>29340</v>
      </c>
    </row>
    <row r="341" spans="2:4" x14ac:dyDescent="0.25">
      <c r="B341" t="s">
        <v>873</v>
      </c>
      <c r="C341" t="s">
        <v>874</v>
      </c>
      <c r="D341" s="34">
        <v>38375</v>
      </c>
    </row>
    <row r="342" spans="2:4" x14ac:dyDescent="0.25">
      <c r="B342" t="s">
        <v>875</v>
      </c>
      <c r="C342" t="s">
        <v>876</v>
      </c>
      <c r="D342" s="34">
        <v>14438</v>
      </c>
    </row>
    <row r="343" spans="2:4" x14ac:dyDescent="0.25">
      <c r="B343" t="s">
        <v>877</v>
      </c>
      <c r="C343" t="s">
        <v>878</v>
      </c>
      <c r="D343" s="34">
        <v>212383</v>
      </c>
    </row>
    <row r="344" spans="2:4" x14ac:dyDescent="0.25">
      <c r="B344" t="s">
        <v>879</v>
      </c>
      <c r="C344" t="s">
        <v>880</v>
      </c>
      <c r="D344" s="34">
        <v>126697</v>
      </c>
    </row>
    <row r="345" spans="2:4" x14ac:dyDescent="0.25">
      <c r="B345" t="s">
        <v>881</v>
      </c>
      <c r="C345" t="s">
        <v>882</v>
      </c>
      <c r="D345" s="34">
        <v>16643</v>
      </c>
    </row>
    <row r="346" spans="2:4" x14ac:dyDescent="0.25">
      <c r="B346" t="s">
        <v>883</v>
      </c>
      <c r="C346" t="s">
        <v>884</v>
      </c>
      <c r="D346" s="34">
        <v>83920</v>
      </c>
    </row>
    <row r="347" spans="2:4" x14ac:dyDescent="0.25">
      <c r="B347" t="s">
        <v>885</v>
      </c>
      <c r="C347" t="s">
        <v>886</v>
      </c>
      <c r="D347" s="34">
        <v>97373</v>
      </c>
    </row>
    <row r="348" spans="2:4" x14ac:dyDescent="0.25">
      <c r="B348" t="s">
        <v>887</v>
      </c>
      <c r="C348" t="s">
        <v>888</v>
      </c>
      <c r="D348" s="34">
        <v>334092</v>
      </c>
    </row>
    <row r="349" spans="2:4" x14ac:dyDescent="0.25">
      <c r="B349" t="s">
        <v>889</v>
      </c>
      <c r="C349" t="s">
        <v>890</v>
      </c>
      <c r="D349" s="34">
        <v>261627</v>
      </c>
    </row>
    <row r="350" spans="2:4" x14ac:dyDescent="0.25">
      <c r="B350" t="s">
        <v>891</v>
      </c>
      <c r="C350" t="s">
        <v>892</v>
      </c>
      <c r="D350" s="34">
        <v>45066</v>
      </c>
    </row>
    <row r="351" spans="2:4" x14ac:dyDescent="0.25">
      <c r="B351" t="s">
        <v>893</v>
      </c>
      <c r="C351" t="s">
        <v>894</v>
      </c>
      <c r="D351" s="34">
        <v>148620</v>
      </c>
    </row>
    <row r="352" spans="2:4" x14ac:dyDescent="0.25">
      <c r="B352" t="s">
        <v>895</v>
      </c>
      <c r="C352" t="s">
        <v>896</v>
      </c>
      <c r="D352" s="34">
        <v>132937</v>
      </c>
    </row>
    <row r="353" spans="2:4" x14ac:dyDescent="0.25">
      <c r="B353" t="s">
        <v>897</v>
      </c>
      <c r="C353" t="s">
        <v>898</v>
      </c>
      <c r="D353" s="34">
        <v>9245</v>
      </c>
    </row>
    <row r="354" spans="2:4" x14ac:dyDescent="0.25">
      <c r="B354" t="s">
        <v>899</v>
      </c>
      <c r="C354" t="s">
        <v>900</v>
      </c>
      <c r="D354" s="34">
        <v>296293</v>
      </c>
    </row>
    <row r="355" spans="2:4" x14ac:dyDescent="0.25">
      <c r="B355" t="s">
        <v>901</v>
      </c>
      <c r="C355" t="s">
        <v>902</v>
      </c>
      <c r="D355" s="34">
        <v>520425</v>
      </c>
    </row>
    <row r="356" spans="2:4" x14ac:dyDescent="0.25">
      <c r="B356" t="s">
        <v>903</v>
      </c>
      <c r="C356" t="s">
        <v>904</v>
      </c>
      <c r="D356" s="34">
        <v>349439</v>
      </c>
    </row>
    <row r="357" spans="2:4" x14ac:dyDescent="0.25">
      <c r="B357" t="s">
        <v>905</v>
      </c>
      <c r="C357" t="s">
        <v>906</v>
      </c>
      <c r="D357" s="34">
        <v>218793</v>
      </c>
    </row>
    <row r="358" spans="2:4" x14ac:dyDescent="0.25">
      <c r="B358" t="s">
        <v>907</v>
      </c>
      <c r="C358" t="s">
        <v>908</v>
      </c>
      <c r="D358" s="34">
        <v>88034</v>
      </c>
    </row>
    <row r="359" spans="2:4" x14ac:dyDescent="0.25">
      <c r="B359" t="s">
        <v>909</v>
      </c>
      <c r="C359" t="s">
        <v>910</v>
      </c>
      <c r="D359" s="34">
        <v>586732</v>
      </c>
    </row>
    <row r="360" spans="2:4" x14ac:dyDescent="0.25">
      <c r="B360" t="s">
        <v>911</v>
      </c>
      <c r="C360" t="s">
        <v>912</v>
      </c>
      <c r="D360" s="34">
        <v>344723</v>
      </c>
    </row>
    <row r="361" spans="2:4" x14ac:dyDescent="0.25">
      <c r="B361" t="s">
        <v>913</v>
      </c>
      <c r="C361" t="s">
        <v>914</v>
      </c>
      <c r="D361" s="34">
        <v>163544</v>
      </c>
    </row>
    <row r="362" spans="2:4" x14ac:dyDescent="0.25">
      <c r="B362" t="s">
        <v>915</v>
      </c>
      <c r="C362" t="s">
        <v>916</v>
      </c>
      <c r="D362" s="34">
        <v>1416584</v>
      </c>
    </row>
    <row r="363" spans="2:4" x14ac:dyDescent="0.25">
      <c r="B363" t="s">
        <v>917</v>
      </c>
      <c r="C363" t="s">
        <v>918</v>
      </c>
      <c r="D363" s="34">
        <v>530391</v>
      </c>
    </row>
    <row r="364" spans="2:4" x14ac:dyDescent="0.25">
      <c r="B364" t="s">
        <v>919</v>
      </c>
      <c r="C364" t="s">
        <v>920</v>
      </c>
      <c r="D364" s="34">
        <v>1123901</v>
      </c>
    </row>
    <row r="365" spans="2:4" x14ac:dyDescent="0.25">
      <c r="B365" t="s">
        <v>921</v>
      </c>
      <c r="C365" t="s">
        <v>922</v>
      </c>
      <c r="D365" s="34">
        <v>61256</v>
      </c>
    </row>
    <row r="366" spans="2:4" x14ac:dyDescent="0.25">
      <c r="B366" t="s">
        <v>923</v>
      </c>
      <c r="C366" t="s">
        <v>924</v>
      </c>
      <c r="D366" s="34">
        <v>77621</v>
      </c>
    </row>
    <row r="367" spans="2:4" x14ac:dyDescent="0.25">
      <c r="B367" t="s">
        <v>925</v>
      </c>
      <c r="C367" t="s">
        <v>926</v>
      </c>
      <c r="D367" s="34">
        <v>29242</v>
      </c>
    </row>
    <row r="368" spans="2:4" x14ac:dyDescent="0.25">
      <c r="B368" t="s">
        <v>927</v>
      </c>
      <c r="C368" t="s">
        <v>928</v>
      </c>
      <c r="D368" s="34">
        <v>161188</v>
      </c>
    </row>
    <row r="369" spans="2:4" x14ac:dyDescent="0.25">
      <c r="B369" t="s">
        <v>929</v>
      </c>
      <c r="C369" t="s">
        <v>930</v>
      </c>
      <c r="D369" s="34">
        <v>331383</v>
      </c>
    </row>
    <row r="370" spans="2:4" x14ac:dyDescent="0.25">
      <c r="B370" t="s">
        <v>931</v>
      </c>
      <c r="C370" t="s">
        <v>932</v>
      </c>
      <c r="D370" s="34">
        <v>155017</v>
      </c>
    </row>
    <row r="371" spans="2:4" x14ac:dyDescent="0.25">
      <c r="B371" t="s">
        <v>933</v>
      </c>
      <c r="C371" t="s">
        <v>934</v>
      </c>
      <c r="D371" s="34">
        <v>163308</v>
      </c>
    </row>
    <row r="372" spans="2:4" x14ac:dyDescent="0.25">
      <c r="B372" t="s">
        <v>935</v>
      </c>
      <c r="C372" t="s">
        <v>936</v>
      </c>
      <c r="D372" s="34">
        <v>63364</v>
      </c>
    </row>
    <row r="373" spans="2:4" x14ac:dyDescent="0.25">
      <c r="B373" t="s">
        <v>937</v>
      </c>
      <c r="C373" t="s">
        <v>938</v>
      </c>
      <c r="D373" s="34">
        <v>193482</v>
      </c>
    </row>
    <row r="374" spans="2:4" x14ac:dyDescent="0.25">
      <c r="B374" t="s">
        <v>939</v>
      </c>
      <c r="C374" t="s">
        <v>940</v>
      </c>
      <c r="D374" s="34">
        <v>311584</v>
      </c>
    </row>
    <row r="375" spans="2:4" x14ac:dyDescent="0.25">
      <c r="B375" t="s">
        <v>941</v>
      </c>
      <c r="C375" t="s">
        <v>942</v>
      </c>
      <c r="D375" s="34">
        <v>232966</v>
      </c>
    </row>
    <row r="376" spans="2:4" x14ac:dyDescent="0.25">
      <c r="B376" t="s">
        <v>943</v>
      </c>
      <c r="C376" t="s">
        <v>944</v>
      </c>
      <c r="D376" s="34">
        <v>49844</v>
      </c>
    </row>
    <row r="377" spans="2:4" x14ac:dyDescent="0.25">
      <c r="B377" t="s">
        <v>945</v>
      </c>
      <c r="C377" t="s">
        <v>946</v>
      </c>
      <c r="D377" s="34">
        <v>202086</v>
      </c>
    </row>
    <row r="378" spans="2:4" x14ac:dyDescent="0.25">
      <c r="B378" t="s">
        <v>947</v>
      </c>
      <c r="C378" t="s">
        <v>948</v>
      </c>
      <c r="D378" s="34">
        <v>125875</v>
      </c>
    </row>
    <row r="379" spans="2:4" x14ac:dyDescent="0.25">
      <c r="B379" t="s">
        <v>949</v>
      </c>
      <c r="C379" t="s">
        <v>950</v>
      </c>
      <c r="D379" s="34">
        <v>33044</v>
      </c>
    </row>
    <row r="380" spans="2:4" x14ac:dyDescent="0.25">
      <c r="B380" t="s">
        <v>951</v>
      </c>
      <c r="C380" t="s">
        <v>952</v>
      </c>
      <c r="D380" s="34">
        <v>11848</v>
      </c>
    </row>
    <row r="381" spans="2:4" x14ac:dyDescent="0.25">
      <c r="B381" t="s">
        <v>953</v>
      </c>
      <c r="C381" t="s">
        <v>954</v>
      </c>
      <c r="D381" s="34">
        <v>36577</v>
      </c>
    </row>
    <row r="382" spans="2:4" x14ac:dyDescent="0.25">
      <c r="B382" t="s">
        <v>955</v>
      </c>
      <c r="C382" t="s">
        <v>956</v>
      </c>
      <c r="D382" s="34">
        <v>88795</v>
      </c>
    </row>
    <row r="383" spans="2:4" x14ac:dyDescent="0.25">
      <c r="B383" t="s">
        <v>957</v>
      </c>
      <c r="C383" t="s">
        <v>958</v>
      </c>
      <c r="D383" s="34">
        <v>561730</v>
      </c>
    </row>
    <row r="384" spans="2:4" x14ac:dyDescent="0.25">
      <c r="B384" t="s">
        <v>959</v>
      </c>
      <c r="C384" t="s">
        <v>960</v>
      </c>
      <c r="D384" s="34">
        <v>330772</v>
      </c>
    </row>
    <row r="385" spans="2:4" x14ac:dyDescent="0.25">
      <c r="B385" t="s">
        <v>961</v>
      </c>
      <c r="C385" t="s">
        <v>962</v>
      </c>
      <c r="D385" s="34">
        <v>171767</v>
      </c>
    </row>
    <row r="386" spans="2:4" x14ac:dyDescent="0.25">
      <c r="B386" t="s">
        <v>963</v>
      </c>
      <c r="C386" t="s">
        <v>964</v>
      </c>
      <c r="D386" s="34">
        <v>56592</v>
      </c>
    </row>
    <row r="387" spans="2:4" x14ac:dyDescent="0.25">
      <c r="B387" t="s">
        <v>965</v>
      </c>
      <c r="C387" t="s">
        <v>966</v>
      </c>
      <c r="D387" s="34">
        <v>28243</v>
      </c>
    </row>
    <row r="388" spans="2:4" x14ac:dyDescent="0.25">
      <c r="B388" t="s">
        <v>967</v>
      </c>
      <c r="C388" t="s">
        <v>968</v>
      </c>
      <c r="D388" s="34">
        <v>71905</v>
      </c>
    </row>
    <row r="389" spans="2:4" x14ac:dyDescent="0.25">
      <c r="B389" t="s">
        <v>969</v>
      </c>
      <c r="C389" t="s">
        <v>970</v>
      </c>
      <c r="D389" s="34">
        <v>44806</v>
      </c>
    </row>
    <row r="390" spans="2:4" x14ac:dyDescent="0.25">
      <c r="B390" t="s">
        <v>971</v>
      </c>
      <c r="C390" t="s">
        <v>972</v>
      </c>
      <c r="D390" s="34">
        <v>56610</v>
      </c>
    </row>
    <row r="391" spans="2:4" x14ac:dyDescent="0.25">
      <c r="B391" t="s">
        <v>973</v>
      </c>
      <c r="C391" t="s">
        <v>974</v>
      </c>
      <c r="D391" s="34">
        <v>47162</v>
      </c>
    </row>
    <row r="392" spans="2:4" x14ac:dyDescent="0.25">
      <c r="B392" t="s">
        <v>975</v>
      </c>
      <c r="C392" t="s">
        <v>976</v>
      </c>
      <c r="D392" s="34">
        <v>89811</v>
      </c>
    </row>
    <row r="393" spans="2:4" x14ac:dyDescent="0.25">
      <c r="B393" t="s">
        <v>977</v>
      </c>
      <c r="C393" t="s">
        <v>978</v>
      </c>
      <c r="D393" s="34">
        <v>43618</v>
      </c>
    </row>
    <row r="394" spans="2:4" x14ac:dyDescent="0.25">
      <c r="B394" t="s">
        <v>979</v>
      </c>
      <c r="C394" t="s">
        <v>980</v>
      </c>
      <c r="D394" s="34">
        <v>225344</v>
      </c>
    </row>
    <row r="395" spans="2:4" x14ac:dyDescent="0.25">
      <c r="B395" t="s">
        <v>981</v>
      </c>
      <c r="C395" t="s">
        <v>982</v>
      </c>
      <c r="D395" s="34">
        <v>72133</v>
      </c>
    </row>
    <row r="396" spans="2:4" x14ac:dyDescent="0.25">
      <c r="B396" t="s">
        <v>983</v>
      </c>
      <c r="C396" t="s">
        <v>984</v>
      </c>
      <c r="D396" s="34">
        <v>465471</v>
      </c>
    </row>
    <row r="397" spans="2:4" x14ac:dyDescent="0.25">
      <c r="B397" t="s">
        <v>985</v>
      </c>
      <c r="C397" t="s">
        <v>986</v>
      </c>
      <c r="D397" s="34">
        <v>116720</v>
      </c>
    </row>
    <row r="398" spans="2:4" x14ac:dyDescent="0.25">
      <c r="B398" t="s">
        <v>987</v>
      </c>
      <c r="C398" t="s">
        <v>988</v>
      </c>
      <c r="D398" s="34">
        <v>99000</v>
      </c>
    </row>
    <row r="399" spans="2:4" x14ac:dyDescent="0.25">
      <c r="B399" t="s">
        <v>989</v>
      </c>
      <c r="C399" t="s">
        <v>990</v>
      </c>
      <c r="D399" s="34">
        <v>110970</v>
      </c>
    </row>
    <row r="400" spans="2:4" x14ac:dyDescent="0.25">
      <c r="B400" t="s">
        <v>991</v>
      </c>
      <c r="C400" t="s">
        <v>992</v>
      </c>
      <c r="D400" s="34">
        <v>53964</v>
      </c>
    </row>
    <row r="401" spans="2:4" x14ac:dyDescent="0.25">
      <c r="B401" t="s">
        <v>993</v>
      </c>
      <c r="C401" t="s">
        <v>994</v>
      </c>
      <c r="D401" s="34">
        <v>75155</v>
      </c>
    </row>
    <row r="402" spans="2:4" x14ac:dyDescent="0.25">
      <c r="B402" t="s">
        <v>995</v>
      </c>
      <c r="C402" t="s">
        <v>996</v>
      </c>
      <c r="D402" s="34">
        <v>35396</v>
      </c>
    </row>
    <row r="403" spans="2:4" x14ac:dyDescent="0.25">
      <c r="B403" t="s">
        <v>997</v>
      </c>
      <c r="C403" t="s">
        <v>998</v>
      </c>
      <c r="D403" s="34">
        <v>813054</v>
      </c>
    </row>
    <row r="404" spans="2:4" x14ac:dyDescent="0.25">
      <c r="B404" t="s">
        <v>999</v>
      </c>
      <c r="C404" t="s">
        <v>1000</v>
      </c>
      <c r="D404" s="34">
        <v>184319</v>
      </c>
    </row>
    <row r="405" spans="2:4" x14ac:dyDescent="0.25">
      <c r="B405" t="s">
        <v>1001</v>
      </c>
      <c r="C405" t="s">
        <v>1002</v>
      </c>
      <c r="D405" s="34">
        <v>46401</v>
      </c>
    </row>
    <row r="406" spans="2:4" x14ac:dyDescent="0.25">
      <c r="B406" t="s">
        <v>1003</v>
      </c>
      <c r="C406" t="s">
        <v>1004</v>
      </c>
      <c r="D406" s="34">
        <v>93433</v>
      </c>
    </row>
    <row r="407" spans="2:4" x14ac:dyDescent="0.25">
      <c r="B407" t="s">
        <v>1005</v>
      </c>
      <c r="C407" t="s">
        <v>1006</v>
      </c>
      <c r="D407" s="34">
        <v>48681</v>
      </c>
    </row>
    <row r="408" spans="2:4" x14ac:dyDescent="0.25">
      <c r="B408" t="s">
        <v>1007</v>
      </c>
      <c r="C408" t="s">
        <v>1008</v>
      </c>
      <c r="D408" s="34">
        <v>45458</v>
      </c>
    </row>
    <row r="409" spans="2:4" x14ac:dyDescent="0.25">
      <c r="B409" t="s">
        <v>1009</v>
      </c>
      <c r="C409" t="s">
        <v>1010</v>
      </c>
      <c r="D409" s="34">
        <v>22884</v>
      </c>
    </row>
    <row r="410" spans="2:4" x14ac:dyDescent="0.25">
      <c r="B410" t="s">
        <v>1011</v>
      </c>
      <c r="C410" t="s">
        <v>1012</v>
      </c>
      <c r="D410" s="34">
        <v>45096</v>
      </c>
    </row>
    <row r="411" spans="2:4" x14ac:dyDescent="0.25">
      <c r="B411" t="s">
        <v>1013</v>
      </c>
      <c r="C411" t="s">
        <v>1014</v>
      </c>
      <c r="D411" s="34">
        <v>41997</v>
      </c>
    </row>
    <row r="412" spans="2:4" x14ac:dyDescent="0.25">
      <c r="B412" t="s">
        <v>1015</v>
      </c>
      <c r="C412" t="s">
        <v>1016</v>
      </c>
      <c r="D412" s="34">
        <v>44265</v>
      </c>
    </row>
    <row r="413" spans="2:4" x14ac:dyDescent="0.25">
      <c r="B413" t="s">
        <v>1017</v>
      </c>
      <c r="C413" t="s">
        <v>1018</v>
      </c>
      <c r="D413" s="34">
        <v>14730</v>
      </c>
    </row>
    <row r="414" spans="2:4" x14ac:dyDescent="0.25">
      <c r="B414" t="s">
        <v>1019</v>
      </c>
      <c r="C414" t="s">
        <v>1020</v>
      </c>
      <c r="D414" s="34">
        <v>18301</v>
      </c>
    </row>
    <row r="415" spans="2:4" x14ac:dyDescent="0.25">
      <c r="B415" t="s">
        <v>1021</v>
      </c>
      <c r="C415" t="s">
        <v>1022</v>
      </c>
      <c r="D415" s="34">
        <v>35926</v>
      </c>
    </row>
    <row r="416" spans="2:4" x14ac:dyDescent="0.25">
      <c r="B416" t="s">
        <v>1023</v>
      </c>
      <c r="C416" t="s">
        <v>1024</v>
      </c>
      <c r="D416" s="34">
        <v>81758</v>
      </c>
    </row>
    <row r="417" spans="2:4" x14ac:dyDescent="0.25">
      <c r="B417" t="s">
        <v>1025</v>
      </c>
      <c r="C417" t="s">
        <v>1026</v>
      </c>
      <c r="D417" s="34">
        <v>258628</v>
      </c>
    </row>
    <row r="418" spans="2:4" x14ac:dyDescent="0.25">
      <c r="B418" t="s">
        <v>1027</v>
      </c>
      <c r="C418" t="s">
        <v>1028</v>
      </c>
      <c r="D418" s="34">
        <v>336211</v>
      </c>
    </row>
    <row r="419" spans="2:4" x14ac:dyDescent="0.25">
      <c r="B419" t="s">
        <v>1029</v>
      </c>
      <c r="C419" t="s">
        <v>1030</v>
      </c>
      <c r="D419" s="34">
        <v>303694</v>
      </c>
    </row>
    <row r="420" spans="2:4" x14ac:dyDescent="0.25">
      <c r="B420" t="s">
        <v>1031</v>
      </c>
      <c r="C420" t="s">
        <v>1032</v>
      </c>
      <c r="D420" s="34">
        <v>98573</v>
      </c>
    </row>
    <row r="421" spans="2:4" x14ac:dyDescent="0.25">
      <c r="B421" t="s">
        <v>1033</v>
      </c>
      <c r="C421" t="s">
        <v>1034</v>
      </c>
      <c r="D421" s="34">
        <v>120747</v>
      </c>
    </row>
    <row r="422" spans="2:4" x14ac:dyDescent="0.25">
      <c r="B422" t="s">
        <v>1035</v>
      </c>
      <c r="C422" t="s">
        <v>1036</v>
      </c>
      <c r="D422" s="34">
        <v>22166</v>
      </c>
    </row>
    <row r="423" spans="2:4" x14ac:dyDescent="0.25">
      <c r="B423" t="s">
        <v>1037</v>
      </c>
      <c r="C423" t="s">
        <v>1038</v>
      </c>
      <c r="D423" s="34">
        <v>37604</v>
      </c>
    </row>
    <row r="424" spans="2:4" x14ac:dyDescent="0.25">
      <c r="B424" t="s">
        <v>1039</v>
      </c>
      <c r="C424" t="s">
        <v>1040</v>
      </c>
      <c r="D424" s="34">
        <v>22329</v>
      </c>
    </row>
    <row r="425" spans="2:4" x14ac:dyDescent="0.25">
      <c r="B425" t="s">
        <v>1041</v>
      </c>
      <c r="C425" t="s">
        <v>1042</v>
      </c>
      <c r="D425" s="34">
        <v>80111</v>
      </c>
    </row>
    <row r="426" spans="2:4" x14ac:dyDescent="0.25">
      <c r="B426" t="s">
        <v>1043</v>
      </c>
      <c r="C426" t="s">
        <v>1044</v>
      </c>
      <c r="D426" s="34">
        <v>20088</v>
      </c>
    </row>
    <row r="427" spans="2:4" x14ac:dyDescent="0.25">
      <c r="B427" t="s">
        <v>1045</v>
      </c>
      <c r="C427" t="s">
        <v>1046</v>
      </c>
      <c r="D427" s="34">
        <v>28962</v>
      </c>
    </row>
    <row r="428" spans="2:4" x14ac:dyDescent="0.25">
      <c r="B428" t="s">
        <v>1047</v>
      </c>
      <c r="C428" t="s">
        <v>1048</v>
      </c>
      <c r="D428" s="34">
        <v>62899</v>
      </c>
    </row>
    <row r="429" spans="2:4" x14ac:dyDescent="0.25">
      <c r="B429" t="s">
        <v>1049</v>
      </c>
      <c r="C429" t="s">
        <v>1050</v>
      </c>
      <c r="D429" s="34">
        <v>93020</v>
      </c>
    </row>
    <row r="430" spans="2:4" x14ac:dyDescent="0.25">
      <c r="B430" t="s">
        <v>1051</v>
      </c>
      <c r="C430" t="s">
        <v>1052</v>
      </c>
      <c r="D430" s="34">
        <v>57520</v>
      </c>
    </row>
    <row r="431" spans="2:4" x14ac:dyDescent="0.25">
      <c r="B431" t="s">
        <v>1053</v>
      </c>
      <c r="C431" t="s">
        <v>1054</v>
      </c>
      <c r="D431" s="34">
        <v>75682</v>
      </c>
    </row>
    <row r="432" spans="2:4" x14ac:dyDescent="0.25">
      <c r="B432" t="s">
        <v>1055</v>
      </c>
      <c r="C432" t="s">
        <v>1056</v>
      </c>
      <c r="D432" s="34">
        <v>21314</v>
      </c>
    </row>
    <row r="433" spans="2:4" x14ac:dyDescent="0.25">
      <c r="B433" t="s">
        <v>1057</v>
      </c>
      <c r="C433" t="s">
        <v>1058</v>
      </c>
      <c r="D433" s="34">
        <v>613306</v>
      </c>
    </row>
    <row r="434" spans="2:4" x14ac:dyDescent="0.25">
      <c r="B434" t="s">
        <v>1059</v>
      </c>
      <c r="C434" t="s">
        <v>1060</v>
      </c>
      <c r="D434" s="34">
        <v>390322</v>
      </c>
    </row>
    <row r="435" spans="2:4" x14ac:dyDescent="0.25">
      <c r="B435" t="s">
        <v>1061</v>
      </c>
      <c r="C435" t="s">
        <v>1062</v>
      </c>
      <c r="D435" s="34">
        <v>62768</v>
      </c>
    </row>
    <row r="436" spans="2:4" x14ac:dyDescent="0.25">
      <c r="B436" t="s">
        <v>1063</v>
      </c>
      <c r="C436" t="s">
        <v>1064</v>
      </c>
      <c r="D436" s="34">
        <v>13843</v>
      </c>
    </row>
    <row r="437" spans="2:4" x14ac:dyDescent="0.25">
      <c r="B437" t="s">
        <v>1065</v>
      </c>
      <c r="C437" t="s">
        <v>1066</v>
      </c>
      <c r="D437" s="34">
        <v>17451</v>
      </c>
    </row>
    <row r="438" spans="2:4" x14ac:dyDescent="0.25">
      <c r="B438" t="s">
        <v>1067</v>
      </c>
      <c r="C438" t="s">
        <v>1068</v>
      </c>
      <c r="D438" s="34">
        <v>974593</v>
      </c>
    </row>
    <row r="439" spans="2:4" x14ac:dyDescent="0.25">
      <c r="B439" t="s">
        <v>1069</v>
      </c>
      <c r="C439" t="s">
        <v>1070</v>
      </c>
      <c r="D439" s="34">
        <v>286138</v>
      </c>
    </row>
    <row r="440" spans="2:4" x14ac:dyDescent="0.25">
      <c r="B440" t="s">
        <v>1071</v>
      </c>
      <c r="C440" t="s">
        <v>1072</v>
      </c>
      <c r="D440" s="34">
        <v>879668</v>
      </c>
    </row>
    <row r="441" spans="2:4" x14ac:dyDescent="0.25">
      <c r="B441" t="s">
        <v>1073</v>
      </c>
      <c r="C441" t="s">
        <v>1074</v>
      </c>
      <c r="D441" s="34">
        <v>16399</v>
      </c>
    </row>
    <row r="442" spans="2:4" x14ac:dyDescent="0.25">
      <c r="B442" t="s">
        <v>1075</v>
      </c>
      <c r="C442" t="s">
        <v>1076</v>
      </c>
      <c r="D442" s="34">
        <v>62898</v>
      </c>
    </row>
    <row r="443" spans="2:4" x14ac:dyDescent="0.25">
      <c r="B443" t="s">
        <v>1077</v>
      </c>
      <c r="C443" t="s">
        <v>1078</v>
      </c>
      <c r="D443" s="34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horizontalDpi="0" verticalDpi="0" r:id="rId5"/>
  <ignoredErrors>
    <ignoredError sqref="D5:E5 E4" numberStoredAsText="1"/>
    <ignoredError sqref="P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772A-2990-47B3-99CF-FDF7B4616747}">
  <dimension ref="A1:Z123"/>
  <sheetViews>
    <sheetView tabSelected="1" topLeftCell="F1" zoomScale="90" zoomScaleNormal="90" workbookViewId="0">
      <selection activeCell="M19" sqref="M19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20" x14ac:dyDescent="0.25">
      <c r="A1" s="1" t="s">
        <v>195</v>
      </c>
    </row>
    <row r="2" spans="1:20" x14ac:dyDescent="0.25">
      <c r="A2" s="22" t="s">
        <v>215</v>
      </c>
    </row>
    <row r="3" spans="1:20" s="23" customFormat="1" ht="30.75" thickBot="1" x14ac:dyDescent="0.3">
      <c r="A3" s="30" t="s">
        <v>234</v>
      </c>
      <c r="B3" s="31" t="s">
        <v>229</v>
      </c>
      <c r="C3" s="30" t="s">
        <v>226</v>
      </c>
      <c r="D3" s="32" t="s">
        <v>189</v>
      </c>
      <c r="E3" s="32" t="s">
        <v>182</v>
      </c>
      <c r="F3" s="33" t="s">
        <v>1079</v>
      </c>
      <c r="G3" s="32" t="s">
        <v>235</v>
      </c>
      <c r="H3" s="32" t="s">
        <v>237</v>
      </c>
      <c r="I3" s="33" t="s">
        <v>236</v>
      </c>
      <c r="J3" s="32" t="s">
        <v>216</v>
      </c>
      <c r="K3" s="32" t="s">
        <v>217</v>
      </c>
      <c r="L3" s="33" t="s">
        <v>230</v>
      </c>
      <c r="M3" s="32" t="s">
        <v>220</v>
      </c>
      <c r="N3" s="32" t="s">
        <v>219</v>
      </c>
      <c r="O3" s="33" t="s">
        <v>231</v>
      </c>
      <c r="P3" s="32" t="s">
        <v>221</v>
      </c>
      <c r="Q3" s="32" t="s">
        <v>222</v>
      </c>
      <c r="R3" s="32" t="s">
        <v>223</v>
      </c>
      <c r="S3" s="33" t="s">
        <v>233</v>
      </c>
    </row>
    <row r="4" spans="1:20" ht="15.75" thickTop="1" x14ac:dyDescent="0.25">
      <c r="A4" s="25" t="s">
        <v>190</v>
      </c>
      <c r="C4" s="25"/>
      <c r="D4" s="20" t="s">
        <v>194</v>
      </c>
      <c r="E4" s="20" t="s">
        <v>183</v>
      </c>
      <c r="F4" s="24">
        <v>212</v>
      </c>
      <c r="G4" s="20" t="s">
        <v>240</v>
      </c>
      <c r="H4" s="20">
        <v>3254</v>
      </c>
      <c r="I4" s="24">
        <v>325</v>
      </c>
      <c r="J4" s="4">
        <v>3272</v>
      </c>
      <c r="K4" s="4" t="s">
        <v>218</v>
      </c>
      <c r="L4" s="27"/>
      <c r="O4" s="25"/>
      <c r="S4" s="25"/>
    </row>
    <row r="5" spans="1:20" x14ac:dyDescent="0.25">
      <c r="A5" s="25" t="s">
        <v>191</v>
      </c>
      <c r="C5" s="25"/>
      <c r="D5" s="20" t="s">
        <v>193</v>
      </c>
      <c r="E5" s="20" t="s">
        <v>192</v>
      </c>
      <c r="F5" s="24" t="s">
        <v>214</v>
      </c>
      <c r="G5" s="20">
        <v>20</v>
      </c>
      <c r="H5" s="20">
        <v>21</v>
      </c>
      <c r="I5" s="24" t="s">
        <v>239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224</v>
      </c>
      <c r="R5" s="4" t="s">
        <v>225</v>
      </c>
      <c r="S5" s="27" t="s">
        <v>238</v>
      </c>
    </row>
    <row r="6" spans="1:20" x14ac:dyDescent="0.25">
      <c r="A6" s="25" t="s">
        <v>1295</v>
      </c>
      <c r="B6" s="3" t="s">
        <v>196</v>
      </c>
      <c r="C6" s="25" t="s">
        <v>228</v>
      </c>
      <c r="D6">
        <f>O28</f>
        <v>148063</v>
      </c>
      <c r="E6">
        <f>O34</f>
        <v>53591</v>
      </c>
      <c r="F6" s="25"/>
      <c r="G6">
        <f>'OECD EMPN EU'!T15</f>
        <v>1113.4000000000001</v>
      </c>
      <c r="H6">
        <f>'OECD EMPN EU'!S15</f>
        <v>1728.8</v>
      </c>
      <c r="I6" s="25"/>
      <c r="J6">
        <f>Z31/(SUM(Z29:Z31))</f>
        <v>0.23197874321633313</v>
      </c>
      <c r="K6">
        <f>SUM(Z29:Z30)/SUM(Z29:Z31)</f>
        <v>0.76802125678366684</v>
      </c>
      <c r="L6" s="25"/>
      <c r="M6">
        <f>Z36/SUM(Z36:Z37)</f>
        <v>0.63432911997975383</v>
      </c>
      <c r="N6">
        <f>Z37/SUM(Z36:Z37)</f>
        <v>0.36567088002024611</v>
      </c>
      <c r="O6" s="25"/>
      <c r="P6">
        <f>O62</f>
        <v>798544</v>
      </c>
      <c r="Q6">
        <f>O64+O66</f>
        <v>213679</v>
      </c>
      <c r="R6">
        <f>O70+O74+O78+O86</f>
        <v>1226841</v>
      </c>
      <c r="S6" s="25"/>
    </row>
    <row r="7" spans="1:20" x14ac:dyDescent="0.25">
      <c r="A7" s="28" t="s">
        <v>232</v>
      </c>
      <c r="B7" s="3" t="s">
        <v>205</v>
      </c>
      <c r="C7" s="25" t="s">
        <v>227</v>
      </c>
      <c r="D7" s="18">
        <f>P28</f>
        <v>11519410352.717516</v>
      </c>
      <c r="E7" s="18">
        <f>P34</f>
        <v>60687659392.693939</v>
      </c>
      <c r="F7" s="25"/>
      <c r="G7">
        <f>'[1]OECD TTL EU'!M35</f>
        <v>604921.50000000012</v>
      </c>
      <c r="H7">
        <f>'[1]OECD TTL EU'!N35</f>
        <v>336259.10000000009</v>
      </c>
      <c r="I7" s="25"/>
      <c r="J7" s="130">
        <f>J6</f>
        <v>0.23197874321633313</v>
      </c>
      <c r="K7" s="130">
        <f>K6</f>
        <v>0.76802125678366684</v>
      </c>
      <c r="L7" s="131"/>
      <c r="M7" s="130">
        <f>M6</f>
        <v>0.63432911997975383</v>
      </c>
      <c r="N7" s="130">
        <f>N6</f>
        <v>0.36567088002024611</v>
      </c>
      <c r="O7" s="25"/>
      <c r="P7" s="41">
        <f>P62</f>
        <v>441742765741.36365</v>
      </c>
      <c r="Q7" s="41">
        <f>P64+P66</f>
        <v>125953381999.17664</v>
      </c>
      <c r="R7" s="41">
        <f>P70+P74+P78+P86</f>
        <v>166251493123.47714</v>
      </c>
      <c r="S7" s="25"/>
    </row>
    <row r="8" spans="1:20" x14ac:dyDescent="0.25">
      <c r="A8" s="28" t="s">
        <v>204</v>
      </c>
      <c r="B8" s="3" t="s">
        <v>211</v>
      </c>
      <c r="C8" s="25" t="s">
        <v>212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20" x14ac:dyDescent="0.25">
      <c r="A9" s="28" t="s">
        <v>201</v>
      </c>
      <c r="B9" s="3" t="s">
        <v>209</v>
      </c>
      <c r="C9" s="25" t="str">
        <f>A9</f>
        <v>Value Added</v>
      </c>
      <c r="D9" s="21">
        <f>D7/SUM(D7:E7)</f>
        <v>0.1595329985461644</v>
      </c>
      <c r="E9" s="21">
        <f>E7/SUM(D7:E7)</f>
        <v>0.84046700145383568</v>
      </c>
      <c r="F9" s="26">
        <f>H34*10^6</f>
        <v>49994000000</v>
      </c>
      <c r="G9" s="132">
        <f>G7/SUM(G7:H7)</f>
        <v>0.64272627378847369</v>
      </c>
      <c r="H9" s="132">
        <f>H7/SUM(G7:H7)</f>
        <v>0.35727372621152625</v>
      </c>
      <c r="I9" s="26">
        <f>H58*10^6</f>
        <v>332981000000</v>
      </c>
      <c r="J9" s="132">
        <f>J7</f>
        <v>0.23197874321633313</v>
      </c>
      <c r="K9" s="132">
        <f>K7</f>
        <v>0.76802125678366684</v>
      </c>
      <c r="L9" s="48">
        <f>H41*10^6</f>
        <v>54661000000</v>
      </c>
      <c r="M9" s="132">
        <f>M7</f>
        <v>0.63432911997975383</v>
      </c>
      <c r="N9" s="132">
        <f>N7</f>
        <v>0.36567088002024611</v>
      </c>
      <c r="O9" s="48">
        <f>H42*10^6</f>
        <v>60066000000</v>
      </c>
      <c r="P9" s="132">
        <f>P7/SUM(P7:R7)</f>
        <v>0.60187231506233263</v>
      </c>
      <c r="Q9" s="132">
        <f>Q7/SUM(P7:R7)</f>
        <v>0.17161085476193078</v>
      </c>
      <c r="R9" s="132">
        <f>R7/SUM(P7:R7)</f>
        <v>0.22651683017573657</v>
      </c>
      <c r="S9" s="48">
        <f>H36*10^6</f>
        <v>299232000000</v>
      </c>
      <c r="T9" t="s">
        <v>1309</v>
      </c>
    </row>
    <row r="10" spans="1:20" x14ac:dyDescent="0.25">
      <c r="A10" s="29" t="s">
        <v>202</v>
      </c>
      <c r="C10" s="25" t="str">
        <f t="shared" ref="C10:C12" si="0">A10</f>
        <v>Compensation of employees</v>
      </c>
      <c r="D10" s="21">
        <f t="shared" ref="D10:D12" si="1">$F10*($D$7/$F$8)</f>
        <v>1958611098.308815</v>
      </c>
      <c r="E10" s="19">
        <f>I33*10^6</f>
        <v>38814000000</v>
      </c>
      <c r="F10" s="26">
        <f>I34*10^6</f>
        <v>18055000000</v>
      </c>
      <c r="G10" s="47">
        <f t="shared" ref="G10:H12" si="2">$I10*(G$7/$I$8)</f>
        <v>77379.643911213643</v>
      </c>
      <c r="H10" s="47">
        <f t="shared" si="2"/>
        <v>43013.19992743717</v>
      </c>
      <c r="I10" s="26">
        <f>I58*10^6</f>
        <v>100482000000</v>
      </c>
      <c r="J10" s="47">
        <f t="shared" ref="J10:K12" si="3">$L10*(J$7/$L$8)</f>
        <v>5.2737490272656541E-2</v>
      </c>
      <c r="K10" s="47">
        <f t="shared" si="3"/>
        <v>0.17460010773939871</v>
      </c>
      <c r="L10" s="48">
        <f>I41*10^6</f>
        <v>27080000000</v>
      </c>
      <c r="M10" s="47">
        <f t="shared" ref="M10:N12" si="4">$O10*(M$7/$O$8)</f>
        <v>8.8359308715796878E-2</v>
      </c>
      <c r="N10" s="47">
        <f t="shared" si="4"/>
        <v>5.0936375389982594E-2</v>
      </c>
      <c r="O10" s="48">
        <f>I42*10^6</f>
        <v>31636000000</v>
      </c>
      <c r="P10" s="47">
        <f t="shared" ref="P9:R12" si="5">$S10*(P$7/$S$8)</f>
        <v>66746355144.368149</v>
      </c>
      <c r="Q10" s="47">
        <f t="shared" si="5"/>
        <v>19031277518.358929</v>
      </c>
      <c r="R10" s="47">
        <f t="shared" si="5"/>
        <v>25120233004.105583</v>
      </c>
      <c r="S10" s="48">
        <f>I36*10^6</f>
        <v>77628000000</v>
      </c>
    </row>
    <row r="11" spans="1:20" x14ac:dyDescent="0.25">
      <c r="A11" s="29" t="s">
        <v>1184</v>
      </c>
      <c r="C11" s="25" t="str">
        <f t="shared" si="0"/>
        <v>Taxes on production and imports, less subsidies</v>
      </c>
      <c r="D11" s="21">
        <f t="shared" si="1"/>
        <v>538929932.78306246</v>
      </c>
      <c r="E11" s="19">
        <f>J33*10^6</f>
        <v>32690000000</v>
      </c>
      <c r="F11" s="26">
        <f>J34*10^6</f>
        <v>4968000000</v>
      </c>
      <c r="G11" s="47">
        <f t="shared" si="2"/>
        <v>12546.218811344248</v>
      </c>
      <c r="H11" s="47">
        <f t="shared" si="2"/>
        <v>6974.0953923867592</v>
      </c>
      <c r="I11" s="26">
        <f>J58*10^6</f>
        <v>16292000000</v>
      </c>
      <c r="J11" s="47">
        <f t="shared" si="3"/>
        <v>2.8160417627127532E-3</v>
      </c>
      <c r="K11" s="47">
        <f t="shared" si="3"/>
        <v>9.3231815284774942E-3</v>
      </c>
      <c r="L11" s="48">
        <f>J41*10^6</f>
        <v>1446000000</v>
      </c>
      <c r="M11" s="47">
        <f t="shared" si="4"/>
        <v>6.9350159167190437E-3</v>
      </c>
      <c r="N11" s="47">
        <f t="shared" si="4"/>
        <v>3.9978195755887838E-3</v>
      </c>
      <c r="O11" s="48">
        <f>J42*10^6</f>
        <v>2483000000</v>
      </c>
      <c r="P11" s="47">
        <f t="shared" si="5"/>
        <v>50739026683.983986</v>
      </c>
      <c r="Q11" s="47">
        <f t="shared" si="5"/>
        <v>14467134508.629345</v>
      </c>
      <c r="R11" s="47">
        <f t="shared" si="5"/>
        <v>19095816841.929131</v>
      </c>
      <c r="S11" s="48">
        <f>J36*10^6</f>
        <v>59011000000</v>
      </c>
    </row>
    <row r="12" spans="1:20" x14ac:dyDescent="0.25">
      <c r="A12" s="29" t="s">
        <v>203</v>
      </c>
      <c r="C12" s="25" t="str">
        <f t="shared" si="0"/>
        <v>Gross operating surplus</v>
      </c>
      <c r="D12" s="21">
        <f t="shared" si="1"/>
        <v>2925821098.4484658</v>
      </c>
      <c r="E12" s="19">
        <f>K33*10^6</f>
        <v>86727000000</v>
      </c>
      <c r="F12" s="26">
        <f>K34*10^6</f>
        <v>26971000000</v>
      </c>
      <c r="G12" s="47">
        <f t="shared" si="2"/>
        <v>166496.91777102224</v>
      </c>
      <c r="H12" s="47">
        <f t="shared" si="2"/>
        <v>92551.023103754706</v>
      </c>
      <c r="I12" s="26">
        <f>K58*10^6</f>
        <v>216206000000</v>
      </c>
      <c r="J12" s="47">
        <f t="shared" si="3"/>
        <v>5.0897131029389905E-2</v>
      </c>
      <c r="K12" s="47">
        <f t="shared" si="3"/>
        <v>0.16850715715543521</v>
      </c>
      <c r="L12" s="48">
        <f>K41*10^6</f>
        <v>26135000000</v>
      </c>
      <c r="M12" s="47">
        <f t="shared" si="4"/>
        <v>7.2469938780148624E-2</v>
      </c>
      <c r="N12" s="47">
        <f t="shared" si="4"/>
        <v>4.1776651038180498E-2</v>
      </c>
      <c r="O12" s="48">
        <f>K42*10^6</f>
        <v>25947000000</v>
      </c>
      <c r="P12" s="47">
        <f t="shared" si="5"/>
        <v>139801233085.84854</v>
      </c>
      <c r="Q12" s="47">
        <f t="shared" si="5"/>
        <v>39861293676.798752</v>
      </c>
      <c r="R12" s="47">
        <f t="shared" si="5"/>
        <v>52614701458.707413</v>
      </c>
      <c r="S12" s="48">
        <f>K36*10^6</f>
        <v>162593000000</v>
      </c>
    </row>
    <row r="14" spans="1:20" x14ac:dyDescent="0.25">
      <c r="D14" t="s">
        <v>1234</v>
      </c>
      <c r="G14" t="s">
        <v>1233</v>
      </c>
      <c r="J14" t="s">
        <v>1235</v>
      </c>
      <c r="M14" t="s">
        <v>1237</v>
      </c>
      <c r="P14" t="s">
        <v>1238</v>
      </c>
      <c r="Q14" t="s">
        <v>1239</v>
      </c>
      <c r="R14" t="s">
        <v>1240</v>
      </c>
    </row>
    <row r="15" spans="1:20" x14ac:dyDescent="0.25">
      <c r="J15" t="s">
        <v>1236</v>
      </c>
    </row>
    <row r="19" spans="1:26" x14ac:dyDescent="0.25">
      <c r="A19" s="1" t="s">
        <v>227</v>
      </c>
    </row>
    <row r="20" spans="1:26" x14ac:dyDescent="0.25">
      <c r="A20" t="s">
        <v>241</v>
      </c>
    </row>
    <row r="21" spans="1:26" x14ac:dyDescent="0.25">
      <c r="A21" t="s">
        <v>242</v>
      </c>
    </row>
    <row r="22" spans="1:26" x14ac:dyDescent="0.25">
      <c r="A22" t="s">
        <v>243</v>
      </c>
    </row>
    <row r="23" spans="1:26" x14ac:dyDescent="0.25">
      <c r="A23" t="s">
        <v>244</v>
      </c>
      <c r="M23" t="s">
        <v>1308</v>
      </c>
    </row>
    <row r="24" spans="1:26" x14ac:dyDescent="0.25">
      <c r="A24" t="s">
        <v>245</v>
      </c>
      <c r="M24" t="s">
        <v>1307</v>
      </c>
    </row>
    <row r="25" spans="1:26" x14ac:dyDescent="0.25">
      <c r="F25" s="1" t="s">
        <v>1181</v>
      </c>
      <c r="G25" s="1" t="s">
        <v>241</v>
      </c>
    </row>
    <row r="26" spans="1:26" ht="45" x14ac:dyDescent="0.25">
      <c r="A26" s="17" t="s">
        <v>246</v>
      </c>
      <c r="B26" s="37"/>
      <c r="C26" s="38" t="s">
        <v>7</v>
      </c>
      <c r="D26" s="17" t="s">
        <v>1084</v>
      </c>
      <c r="F26" s="37" t="s">
        <v>246</v>
      </c>
      <c r="G26" s="37"/>
      <c r="H26" s="45" t="s">
        <v>201</v>
      </c>
      <c r="I26" s="45" t="s">
        <v>1182</v>
      </c>
      <c r="J26" s="45" t="s">
        <v>1184</v>
      </c>
      <c r="K26" s="46" t="s">
        <v>203</v>
      </c>
      <c r="M26" s="111" t="s">
        <v>1241</v>
      </c>
      <c r="N26" s="111" t="s">
        <v>1242</v>
      </c>
      <c r="O26" s="111" t="s">
        <v>1243</v>
      </c>
      <c r="P26" s="111" t="s">
        <v>1244</v>
      </c>
      <c r="Q26" s="111" t="s">
        <v>1245</v>
      </c>
      <c r="R26" s="111" t="s">
        <v>1246</v>
      </c>
      <c r="S26" s="111" t="s">
        <v>1247</v>
      </c>
      <c r="T26" s="111" t="s">
        <v>1248</v>
      </c>
      <c r="U26" s="111" t="s">
        <v>1249</v>
      </c>
      <c r="V26" s="111" t="s">
        <v>1250</v>
      </c>
      <c r="Y26" s="116" t="s">
        <v>1296</v>
      </c>
      <c r="Z26" s="117">
        <v>2015</v>
      </c>
    </row>
    <row r="27" spans="1:26" x14ac:dyDescent="0.25">
      <c r="A27" t="s">
        <v>273</v>
      </c>
      <c r="B27" s="42" t="s">
        <v>182</v>
      </c>
      <c r="C27" s="34">
        <v>268953</v>
      </c>
      <c r="D27" t="s">
        <v>1085</v>
      </c>
      <c r="F27" t="s">
        <v>247</v>
      </c>
      <c r="G27" t="s">
        <v>1090</v>
      </c>
      <c r="H27" s="34">
        <v>18238301</v>
      </c>
      <c r="I27" s="34">
        <v>9709535</v>
      </c>
      <c r="J27" s="34">
        <v>1217959</v>
      </c>
      <c r="K27" s="34">
        <v>7310806</v>
      </c>
      <c r="M27" s="112" t="s">
        <v>193</v>
      </c>
      <c r="N27" s="113">
        <v>1306702060.5499315</v>
      </c>
      <c r="O27" s="113">
        <v>148063</v>
      </c>
      <c r="P27" s="113">
        <v>11519410352.717516</v>
      </c>
      <c r="Q27" s="113">
        <v>22717814.536255758</v>
      </c>
      <c r="R27" s="113">
        <v>431308093.40285647</v>
      </c>
      <c r="S27" s="113">
        <v>7601712988.706522</v>
      </c>
      <c r="T27" s="113">
        <v>0</v>
      </c>
      <c r="U27" s="113">
        <v>3491148228.5713687</v>
      </c>
      <c r="V27" s="113">
        <v>24373147601.484451</v>
      </c>
      <c r="Y27" s="119"/>
      <c r="Z27" s="120"/>
    </row>
    <row r="28" spans="1:26" x14ac:dyDescent="0.25">
      <c r="A28" t="s">
        <v>274</v>
      </c>
      <c r="B28" s="39" t="s">
        <v>275</v>
      </c>
      <c r="C28" s="34">
        <v>40135</v>
      </c>
      <c r="D28" t="s">
        <v>1086</v>
      </c>
      <c r="F28" t="s">
        <v>249</v>
      </c>
      <c r="G28" t="s">
        <v>1091</v>
      </c>
      <c r="H28" s="34">
        <v>15898859</v>
      </c>
      <c r="I28" s="34">
        <v>7863213</v>
      </c>
      <c r="J28" s="34">
        <v>1242490</v>
      </c>
      <c r="K28" s="34">
        <v>6793156</v>
      </c>
      <c r="M28" s="49" t="s">
        <v>1251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121" t="s">
        <v>1297</v>
      </c>
      <c r="Z28" s="122">
        <v>64615.98526307274</v>
      </c>
    </row>
    <row r="29" spans="1:26" x14ac:dyDescent="0.25">
      <c r="A29" t="s">
        <v>288</v>
      </c>
      <c r="B29" s="43" t="s">
        <v>289</v>
      </c>
      <c r="C29" s="34">
        <v>3124</v>
      </c>
      <c r="D29" t="s">
        <v>1087</v>
      </c>
      <c r="F29" t="s">
        <v>251</v>
      </c>
      <c r="G29" t="s">
        <v>1092</v>
      </c>
      <c r="H29" s="34">
        <v>182283</v>
      </c>
      <c r="I29" s="34">
        <v>50616</v>
      </c>
      <c r="J29" s="34">
        <v>2314</v>
      </c>
      <c r="K29" s="34">
        <v>129354</v>
      </c>
      <c r="M29" s="112" t="s">
        <v>1252</v>
      </c>
      <c r="N29" s="113">
        <v>1297267192.8821502</v>
      </c>
      <c r="O29" s="113">
        <v>133723</v>
      </c>
      <c r="P29" s="113">
        <v>11158155930.177727</v>
      </c>
      <c r="Q29" s="113">
        <v>15478071.442284144</v>
      </c>
      <c r="R29" s="113">
        <v>3400589.4355021538</v>
      </c>
      <c r="S29" s="113">
        <v>7218782754.3940811</v>
      </c>
      <c r="T29" s="113">
        <v>0</v>
      </c>
      <c r="U29" s="113">
        <v>3349165753.2852859</v>
      </c>
      <c r="V29" s="113">
        <v>23042384014.617031</v>
      </c>
      <c r="Y29" s="123" t="s">
        <v>1298</v>
      </c>
      <c r="Z29" s="124">
        <v>26221.561705366206</v>
      </c>
    </row>
    <row r="30" spans="1:26" x14ac:dyDescent="0.25">
      <c r="A30" t="s">
        <v>290</v>
      </c>
      <c r="B30" s="43" t="s">
        <v>291</v>
      </c>
      <c r="C30" s="34">
        <v>103566</v>
      </c>
      <c r="D30" t="s">
        <v>1087</v>
      </c>
      <c r="F30" t="s">
        <v>253</v>
      </c>
      <c r="G30" t="s">
        <v>1093</v>
      </c>
      <c r="H30" s="34">
        <v>147384</v>
      </c>
      <c r="I30" s="34">
        <v>27205</v>
      </c>
      <c r="J30" s="34">
        <v>789</v>
      </c>
      <c r="K30" s="34">
        <v>119390</v>
      </c>
      <c r="M30" s="49" t="s">
        <v>1253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125" t="s">
        <v>1299</v>
      </c>
      <c r="Z30" s="126">
        <v>23404.888504693812</v>
      </c>
    </row>
    <row r="31" spans="1:26" x14ac:dyDescent="0.25">
      <c r="A31" t="s">
        <v>292</v>
      </c>
      <c r="B31" s="43" t="s">
        <v>293</v>
      </c>
      <c r="C31" s="34">
        <v>36820</v>
      </c>
      <c r="D31" t="s">
        <v>1087</v>
      </c>
      <c r="F31" t="s">
        <v>255</v>
      </c>
      <c r="G31" t="s">
        <v>1094</v>
      </c>
      <c r="H31" s="34">
        <v>34899</v>
      </c>
      <c r="I31" s="34">
        <v>23410</v>
      </c>
      <c r="J31" s="34">
        <v>1525</v>
      </c>
      <c r="K31" s="34">
        <v>9964</v>
      </c>
      <c r="M31" s="112" t="s">
        <v>1254</v>
      </c>
      <c r="N31" s="113">
        <v>9545802.0354693029</v>
      </c>
      <c r="O31" s="113">
        <v>14340</v>
      </c>
      <c r="P31" s="113">
        <v>361254908.36018932</v>
      </c>
      <c r="Q31" s="113">
        <v>7239743.0939716157</v>
      </c>
      <c r="R31" s="113">
        <v>427340739.06143731</v>
      </c>
      <c r="S31" s="113">
        <v>382819215.01538932</v>
      </c>
      <c r="T31" s="113">
        <v>0</v>
      </c>
      <c r="U31" s="113">
        <v>141982453.01575536</v>
      </c>
      <c r="V31" s="113">
        <v>1330197200.5822122</v>
      </c>
      <c r="Y31" s="127" t="s">
        <v>1300</v>
      </c>
      <c r="Z31" s="128">
        <v>14989.535053012718</v>
      </c>
    </row>
    <row r="32" spans="1:26" x14ac:dyDescent="0.25">
      <c r="A32" t="s">
        <v>294</v>
      </c>
      <c r="B32" s="43" t="s">
        <v>295</v>
      </c>
      <c r="C32" s="34">
        <v>749</v>
      </c>
      <c r="D32" t="s">
        <v>1087</v>
      </c>
      <c r="F32" t="s">
        <v>257</v>
      </c>
      <c r="G32" t="s">
        <v>1095</v>
      </c>
      <c r="H32" s="34">
        <v>261774</v>
      </c>
      <c r="I32" s="34">
        <v>91867</v>
      </c>
      <c r="J32" s="34">
        <v>40072</v>
      </c>
      <c r="K32" s="34">
        <v>129835</v>
      </c>
      <c r="M32" s="49" t="s">
        <v>1255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296</v>
      </c>
      <c r="B33" s="43" t="s">
        <v>297</v>
      </c>
      <c r="C33" s="34">
        <v>6621</v>
      </c>
      <c r="D33" t="s">
        <v>1087</v>
      </c>
      <c r="F33" t="s">
        <v>259</v>
      </c>
      <c r="G33" s="35" t="s">
        <v>1096</v>
      </c>
      <c r="H33" s="34">
        <v>158231</v>
      </c>
      <c r="I33" s="34">
        <v>38814</v>
      </c>
      <c r="J33" s="34">
        <v>32690</v>
      </c>
      <c r="K33" s="34">
        <v>86727</v>
      </c>
      <c r="M33" s="112" t="s">
        <v>192</v>
      </c>
      <c r="N33" s="113">
        <v>8266490842.2795811</v>
      </c>
      <c r="O33" s="113">
        <v>53591</v>
      </c>
      <c r="P33" s="113">
        <v>60687659392.693939</v>
      </c>
      <c r="Q33" s="113">
        <v>4712323815.234766</v>
      </c>
      <c r="R33" s="113">
        <v>72867445.497491658</v>
      </c>
      <c r="S33" s="113">
        <v>14437910094.097101</v>
      </c>
      <c r="T33" s="113">
        <v>0</v>
      </c>
      <c r="U33" s="113">
        <v>2019879400.793005</v>
      </c>
      <c r="V33" s="113">
        <v>90197184581.595901</v>
      </c>
    </row>
    <row r="34" spans="1:26" x14ac:dyDescent="0.25">
      <c r="A34" t="s">
        <v>298</v>
      </c>
      <c r="B34" s="43" t="s">
        <v>299</v>
      </c>
      <c r="C34" s="34">
        <v>1416</v>
      </c>
      <c r="D34" t="s">
        <v>1087</v>
      </c>
      <c r="F34" t="s">
        <v>261</v>
      </c>
      <c r="G34" s="35" t="s">
        <v>1097</v>
      </c>
      <c r="H34" s="34">
        <v>49994</v>
      </c>
      <c r="I34" s="34">
        <v>18055</v>
      </c>
      <c r="J34" s="34">
        <v>4968</v>
      </c>
      <c r="K34" s="34">
        <v>26971</v>
      </c>
      <c r="M34" s="49" t="s">
        <v>1256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121" t="s">
        <v>1297</v>
      </c>
      <c r="Z34" s="117">
        <v>2015</v>
      </c>
    </row>
    <row r="35" spans="1:26" x14ac:dyDescent="0.25">
      <c r="A35" t="s">
        <v>300</v>
      </c>
      <c r="B35" s="43" t="s">
        <v>301</v>
      </c>
      <c r="C35" s="34">
        <v>1101</v>
      </c>
      <c r="D35" t="s">
        <v>1087</v>
      </c>
      <c r="F35" t="s">
        <v>263</v>
      </c>
      <c r="G35" t="s">
        <v>1098</v>
      </c>
      <c r="H35" s="34">
        <v>53550</v>
      </c>
      <c r="I35" s="34">
        <v>34998</v>
      </c>
      <c r="J35" s="34">
        <v>2415</v>
      </c>
      <c r="K35" s="34">
        <v>16137</v>
      </c>
      <c r="M35" s="112" t="s">
        <v>1257</v>
      </c>
      <c r="N35" s="113">
        <v>7130567441.7257786</v>
      </c>
      <c r="O35" s="113">
        <v>19838</v>
      </c>
      <c r="P35" s="113">
        <v>21590616914.442547</v>
      </c>
      <c r="Q35" s="113">
        <v>3627610582.7069497</v>
      </c>
      <c r="R35" s="113">
        <v>72867445.497491658</v>
      </c>
      <c r="S35" s="113">
        <v>11830994109.66503</v>
      </c>
      <c r="T35" s="113">
        <v>0</v>
      </c>
      <c r="U35" s="113">
        <v>666753944.41147113</v>
      </c>
      <c r="V35" s="113">
        <v>44919430276.449265</v>
      </c>
      <c r="Y35" s="129"/>
      <c r="Z35" s="118"/>
    </row>
    <row r="36" spans="1:26" x14ac:dyDescent="0.25">
      <c r="A36" t="s">
        <v>302</v>
      </c>
      <c r="B36" s="43" t="s">
        <v>303</v>
      </c>
      <c r="C36" s="34">
        <v>228</v>
      </c>
      <c r="D36" t="s">
        <v>1087</v>
      </c>
      <c r="F36" t="s">
        <v>265</v>
      </c>
      <c r="G36" s="35" t="s">
        <v>1099</v>
      </c>
      <c r="H36" s="34">
        <v>299232</v>
      </c>
      <c r="I36" s="34">
        <v>77628</v>
      </c>
      <c r="J36" s="34">
        <v>59011</v>
      </c>
      <c r="K36" s="34">
        <v>162593</v>
      </c>
      <c r="M36" s="49" t="s">
        <v>1258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116" t="s">
        <v>1301</v>
      </c>
      <c r="Z36" s="122">
        <v>42130.370628106539</v>
      </c>
    </row>
    <row r="37" spans="1:26" x14ac:dyDescent="0.25">
      <c r="A37" t="s">
        <v>304</v>
      </c>
      <c r="B37" s="43" t="s">
        <v>305</v>
      </c>
      <c r="C37" s="34">
        <v>12770</v>
      </c>
      <c r="D37" t="s">
        <v>1087</v>
      </c>
      <c r="F37" t="s">
        <v>267</v>
      </c>
      <c r="G37" t="s">
        <v>1100</v>
      </c>
      <c r="H37" s="34">
        <v>694943</v>
      </c>
      <c r="I37" s="34">
        <v>458477</v>
      </c>
      <c r="J37" s="34">
        <v>8976</v>
      </c>
      <c r="K37" s="34">
        <v>227490</v>
      </c>
      <c r="M37" s="112" t="s">
        <v>1259</v>
      </c>
      <c r="N37" s="113">
        <v>1261631266.7170815</v>
      </c>
      <c r="O37" s="113">
        <v>33753</v>
      </c>
      <c r="P37" s="113">
        <v>39097039905.733597</v>
      </c>
      <c r="Q37" s="113">
        <v>1084713232.5278163</v>
      </c>
      <c r="R37" s="113">
        <v>0</v>
      </c>
      <c r="S37" s="113">
        <v>2606915848.9715786</v>
      </c>
      <c r="T37" s="113">
        <v>0</v>
      </c>
      <c r="U37" s="113">
        <v>1353236460.6230078</v>
      </c>
      <c r="V37" s="113">
        <v>45403570467.573082</v>
      </c>
      <c r="Y37" s="116" t="s">
        <v>1302</v>
      </c>
      <c r="Z37" s="122">
        <v>24286.8397775126</v>
      </c>
    </row>
    <row r="38" spans="1:26" x14ac:dyDescent="0.25">
      <c r="A38" t="s">
        <v>306</v>
      </c>
      <c r="B38" s="43" t="s">
        <v>307</v>
      </c>
      <c r="C38" s="34">
        <v>246810</v>
      </c>
      <c r="D38" t="s">
        <v>1087</v>
      </c>
      <c r="F38" t="s">
        <v>269</v>
      </c>
      <c r="G38" t="s">
        <v>1101</v>
      </c>
      <c r="H38" s="34">
        <v>2129592</v>
      </c>
      <c r="I38" s="34">
        <v>1006425</v>
      </c>
      <c r="J38" s="34">
        <v>85526</v>
      </c>
      <c r="K38" s="34">
        <v>1037641</v>
      </c>
      <c r="M38" s="49" t="s">
        <v>1260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308</v>
      </c>
      <c r="B39" s="44" t="s">
        <v>309</v>
      </c>
      <c r="C39" s="34">
        <v>86048</v>
      </c>
      <c r="D39" t="s">
        <v>1088</v>
      </c>
      <c r="F39" t="s">
        <v>271</v>
      </c>
      <c r="G39" t="s">
        <v>1102</v>
      </c>
      <c r="H39" s="34">
        <v>1183755</v>
      </c>
      <c r="I39" s="34">
        <v>662696</v>
      </c>
      <c r="J39" s="34">
        <v>30260</v>
      </c>
      <c r="K39" s="34">
        <v>490800</v>
      </c>
      <c r="M39" s="112" t="s">
        <v>1261</v>
      </c>
      <c r="N39" s="113">
        <v>469546162.21027291</v>
      </c>
      <c r="O39" s="113">
        <v>14003</v>
      </c>
      <c r="P39" s="113">
        <v>1521476863.0696039</v>
      </c>
      <c r="Q39" s="113">
        <v>89872672.890682131</v>
      </c>
      <c r="R39" s="113">
        <v>701088188.61936069</v>
      </c>
      <c r="S39" s="113">
        <v>765961358.06948328</v>
      </c>
      <c r="T39" s="113">
        <v>0</v>
      </c>
      <c r="U39" s="113">
        <v>290797503.93466085</v>
      </c>
      <c r="V39" s="113">
        <v>3838756751.794064</v>
      </c>
      <c r="Y39" t="s">
        <v>1305</v>
      </c>
      <c r="Z39" t="s">
        <v>1306</v>
      </c>
    </row>
    <row r="40" spans="1:26" x14ac:dyDescent="0.25">
      <c r="A40" t="s">
        <v>310</v>
      </c>
      <c r="B40" s="16" t="s">
        <v>311</v>
      </c>
      <c r="C40" s="34">
        <v>14508</v>
      </c>
      <c r="D40" t="s">
        <v>1089</v>
      </c>
      <c r="F40" t="s">
        <v>273</v>
      </c>
      <c r="G40" t="s">
        <v>1103</v>
      </c>
      <c r="H40" s="34">
        <v>32485</v>
      </c>
      <c r="I40" s="34">
        <v>20428</v>
      </c>
      <c r="J40" s="34">
        <v>704</v>
      </c>
      <c r="K40" s="34">
        <v>11353</v>
      </c>
      <c r="M40" s="49" t="s">
        <v>1262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344</v>
      </c>
      <c r="B41" s="40" t="s">
        <v>345</v>
      </c>
      <c r="C41" s="34">
        <v>8343</v>
      </c>
      <c r="D41" t="s">
        <v>1080</v>
      </c>
      <c r="F41" t="s">
        <v>274</v>
      </c>
      <c r="G41" s="35" t="s">
        <v>1104</v>
      </c>
      <c r="H41" s="34">
        <v>54661</v>
      </c>
      <c r="I41" s="34">
        <v>27080</v>
      </c>
      <c r="J41" s="34">
        <v>1446</v>
      </c>
      <c r="K41" s="34">
        <v>26135</v>
      </c>
      <c r="M41" s="112" t="s">
        <v>1263</v>
      </c>
      <c r="N41" s="113">
        <v>952797572.37284994</v>
      </c>
      <c r="O41" s="113">
        <v>5507</v>
      </c>
      <c r="P41" s="113">
        <v>2429423437.3547029</v>
      </c>
      <c r="Q41" s="113">
        <v>998585.25434091256</v>
      </c>
      <c r="R41" s="113">
        <v>0</v>
      </c>
      <c r="S41" s="113">
        <v>949563448.90718198</v>
      </c>
      <c r="T41" s="113">
        <v>0</v>
      </c>
      <c r="U41" s="113">
        <v>316095095.78219879</v>
      </c>
      <c r="V41" s="113">
        <v>4648883646.6712751</v>
      </c>
    </row>
    <row r="42" spans="1:26" x14ac:dyDescent="0.25">
      <c r="A42" t="s">
        <v>346</v>
      </c>
      <c r="B42" s="39" t="s">
        <v>347</v>
      </c>
      <c r="C42" s="34">
        <v>25886</v>
      </c>
      <c r="D42" t="s">
        <v>1081</v>
      </c>
      <c r="F42" t="s">
        <v>276</v>
      </c>
      <c r="G42" s="35" t="s">
        <v>1105</v>
      </c>
      <c r="H42" s="34">
        <v>60066</v>
      </c>
      <c r="I42" s="34">
        <v>31636</v>
      </c>
      <c r="J42" s="34">
        <v>2483</v>
      </c>
      <c r="K42" s="34">
        <v>25947</v>
      </c>
      <c r="M42" s="49" t="s">
        <v>1264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348</v>
      </c>
      <c r="B43" s="40" t="s">
        <v>349</v>
      </c>
      <c r="C43" s="34">
        <v>8215</v>
      </c>
      <c r="D43" t="s">
        <v>1080</v>
      </c>
      <c r="F43" t="s">
        <v>278</v>
      </c>
      <c r="G43" t="s">
        <v>1106</v>
      </c>
      <c r="H43" s="34">
        <v>147361</v>
      </c>
      <c r="I43" s="34">
        <v>97092</v>
      </c>
      <c r="J43" s="34">
        <v>3374</v>
      </c>
      <c r="K43" s="34">
        <v>46896</v>
      </c>
      <c r="M43" s="112" t="s">
        <v>1265</v>
      </c>
      <c r="N43" s="113">
        <v>228005085.27106535</v>
      </c>
      <c r="O43" s="113">
        <v>12194</v>
      </c>
      <c r="P43" s="113">
        <v>873853938.769485</v>
      </c>
      <c r="Q43" s="113">
        <v>89123733.949926436</v>
      </c>
      <c r="R43" s="113">
        <v>701088188.61936069</v>
      </c>
      <c r="S43" s="113">
        <v>558149484.19674885</v>
      </c>
      <c r="T43" s="113">
        <v>0</v>
      </c>
      <c r="U43" s="113">
        <v>189166072.8742767</v>
      </c>
      <c r="V43" s="113">
        <v>2639398697.6808629</v>
      </c>
    </row>
    <row r="44" spans="1:26" x14ac:dyDescent="0.25">
      <c r="A44" t="s">
        <v>366</v>
      </c>
      <c r="B44" s="40" t="s">
        <v>367</v>
      </c>
      <c r="C44" s="34">
        <v>4223</v>
      </c>
      <c r="D44" t="s">
        <v>1080</v>
      </c>
      <c r="F44" t="s">
        <v>280</v>
      </c>
      <c r="G44" t="s">
        <v>1107</v>
      </c>
      <c r="H44" s="34">
        <v>152472</v>
      </c>
      <c r="I44" s="34">
        <v>94664</v>
      </c>
      <c r="J44" s="34">
        <v>3548</v>
      </c>
      <c r="K44" s="34">
        <v>54260</v>
      </c>
      <c r="M44" s="49" t="s">
        <v>1266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368</v>
      </c>
      <c r="B45" s="35" t="s">
        <v>369</v>
      </c>
      <c r="C45" s="34">
        <v>88262</v>
      </c>
      <c r="D45" t="s">
        <v>1082</v>
      </c>
      <c r="F45" t="s">
        <v>282</v>
      </c>
      <c r="G45" t="s">
        <v>1108</v>
      </c>
      <c r="H45" s="34">
        <v>267323</v>
      </c>
      <c r="I45" s="34">
        <v>137529</v>
      </c>
      <c r="J45" s="34">
        <v>8570</v>
      </c>
      <c r="K45" s="34">
        <v>121224</v>
      </c>
      <c r="M45" s="112" t="s">
        <v>1267</v>
      </c>
      <c r="N45" s="113">
        <v>2222486657.5109367</v>
      </c>
      <c r="O45" s="113">
        <v>151154</v>
      </c>
      <c r="P45" s="113">
        <v>27400666701.752556</v>
      </c>
      <c r="Q45" s="113">
        <v>622617906.08155894</v>
      </c>
      <c r="R45" s="113">
        <v>838710893.05547976</v>
      </c>
      <c r="S45" s="113">
        <v>10031770194.062885</v>
      </c>
      <c r="T45" s="113">
        <v>0</v>
      </c>
      <c r="U45" s="113">
        <v>4236554756.1895924</v>
      </c>
      <c r="V45" s="113">
        <v>45352958262.653008</v>
      </c>
    </row>
    <row r="46" spans="1:26" x14ac:dyDescent="0.25">
      <c r="A46" t="s">
        <v>370</v>
      </c>
      <c r="B46" s="35" t="s">
        <v>371</v>
      </c>
      <c r="C46" s="34">
        <v>20810</v>
      </c>
      <c r="D46" t="s">
        <v>1082</v>
      </c>
      <c r="F46" t="s">
        <v>284</v>
      </c>
      <c r="G46" t="s">
        <v>1109</v>
      </c>
      <c r="H46" s="34">
        <v>63631</v>
      </c>
      <c r="I46" s="34">
        <v>34671</v>
      </c>
      <c r="J46" s="34">
        <v>879</v>
      </c>
      <c r="K46" s="34">
        <v>28080</v>
      </c>
      <c r="M46" s="49" t="s">
        <v>1268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372</v>
      </c>
      <c r="B47" s="16" t="s">
        <v>373</v>
      </c>
      <c r="C47" s="34">
        <v>6183</v>
      </c>
      <c r="D47" t="s">
        <v>1083</v>
      </c>
      <c r="F47" t="s">
        <v>286</v>
      </c>
      <c r="G47" t="s">
        <v>1110</v>
      </c>
      <c r="H47" s="34">
        <v>146240</v>
      </c>
      <c r="I47" s="34">
        <v>69905</v>
      </c>
      <c r="J47" s="34">
        <v>3414</v>
      </c>
      <c r="K47" s="34">
        <v>72921</v>
      </c>
      <c r="M47" s="112" t="s">
        <v>1269</v>
      </c>
      <c r="N47" s="113">
        <v>1899948233.971308</v>
      </c>
      <c r="O47" s="113">
        <v>131410</v>
      </c>
      <c r="P47" s="113">
        <v>23497086460.520012</v>
      </c>
      <c r="Q47" s="113">
        <v>521760795.39312679</v>
      </c>
      <c r="R47" s="113">
        <v>483888988.16405404</v>
      </c>
      <c r="S47" s="113">
        <v>8520722346.2728558</v>
      </c>
      <c r="T47" s="113">
        <v>0</v>
      </c>
      <c r="U47" s="113">
        <v>3650632204.7298689</v>
      </c>
      <c r="V47" s="113">
        <v>38574170439.051224</v>
      </c>
    </row>
    <row r="48" spans="1:26" x14ac:dyDescent="0.25">
      <c r="A48" t="s">
        <v>382</v>
      </c>
      <c r="B48" s="16" t="s">
        <v>383</v>
      </c>
      <c r="C48" s="34">
        <v>18298</v>
      </c>
      <c r="D48" t="s">
        <v>1083</v>
      </c>
      <c r="F48" t="s">
        <v>288</v>
      </c>
      <c r="G48" t="s">
        <v>1111</v>
      </c>
      <c r="H48" s="34">
        <v>149076</v>
      </c>
      <c r="I48" s="34">
        <v>77790</v>
      </c>
      <c r="J48" s="34">
        <v>2485</v>
      </c>
      <c r="K48" s="34">
        <v>68800</v>
      </c>
      <c r="M48" s="49" t="s">
        <v>1270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384</v>
      </c>
      <c r="B49" s="35" t="s">
        <v>385</v>
      </c>
      <c r="C49" s="34">
        <v>17948</v>
      </c>
      <c r="D49" t="s">
        <v>1082</v>
      </c>
      <c r="F49" t="s">
        <v>290</v>
      </c>
      <c r="G49" t="s">
        <v>1112</v>
      </c>
      <c r="H49" s="34">
        <v>29141</v>
      </c>
      <c r="I49" s="34">
        <v>20277</v>
      </c>
      <c r="J49" s="34">
        <v>387</v>
      </c>
      <c r="K49" s="34">
        <v>8477</v>
      </c>
      <c r="M49" s="112" t="s">
        <v>1271</v>
      </c>
      <c r="N49" s="113">
        <v>473257466.17673761</v>
      </c>
      <c r="O49" s="113">
        <v>26802</v>
      </c>
      <c r="P49" s="113">
        <v>5663489273.1745396</v>
      </c>
      <c r="Q49" s="113">
        <v>100857110.68843216</v>
      </c>
      <c r="R49" s="113">
        <v>354821904.89142573</v>
      </c>
      <c r="S49" s="113">
        <v>1991280609.2443142</v>
      </c>
      <c r="T49" s="113">
        <v>0</v>
      </c>
      <c r="U49" s="113">
        <v>824041350.96202862</v>
      </c>
      <c r="V49" s="113">
        <v>9407774517.1374779</v>
      </c>
    </row>
    <row r="50" spans="1:22" x14ac:dyDescent="0.25">
      <c r="A50" t="s">
        <v>386</v>
      </c>
      <c r="B50" s="16" t="s">
        <v>387</v>
      </c>
      <c r="C50" s="34">
        <v>14034</v>
      </c>
      <c r="D50" t="s">
        <v>1083</v>
      </c>
      <c r="F50" t="s">
        <v>292</v>
      </c>
      <c r="G50" t="s">
        <v>1113</v>
      </c>
      <c r="H50" s="34">
        <v>81299</v>
      </c>
      <c r="I50" s="34">
        <v>51622</v>
      </c>
      <c r="J50" s="34">
        <v>2969</v>
      </c>
      <c r="K50" s="34">
        <v>26708</v>
      </c>
      <c r="M50" s="49" t="s">
        <v>1272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747</v>
      </c>
      <c r="B51" s="35" t="s">
        <v>748</v>
      </c>
      <c r="C51" s="34">
        <v>49895</v>
      </c>
      <c r="F51" t="s">
        <v>294</v>
      </c>
      <c r="G51" t="s">
        <v>1114</v>
      </c>
      <c r="H51" s="34">
        <v>945837</v>
      </c>
      <c r="I51" s="34">
        <v>343730</v>
      </c>
      <c r="J51" s="34">
        <v>55266</v>
      </c>
      <c r="K51" s="34">
        <v>546841</v>
      </c>
      <c r="M51" s="112" t="s">
        <v>1273</v>
      </c>
      <c r="N51" s="113">
        <v>1678287009.8913183</v>
      </c>
      <c r="O51" s="113">
        <v>44734</v>
      </c>
      <c r="P51" s="113">
        <v>11502895221.353985</v>
      </c>
      <c r="Q51" s="113">
        <v>717733151.55753088</v>
      </c>
      <c r="R51" s="113">
        <v>15302652.459759692</v>
      </c>
      <c r="S51" s="113">
        <v>4083801384.9274535</v>
      </c>
      <c r="T51" s="113">
        <v>0</v>
      </c>
      <c r="U51" s="113">
        <v>1670738148.1770575</v>
      </c>
      <c r="V51" s="113">
        <v>19668802302.367107</v>
      </c>
    </row>
    <row r="52" spans="1:22" x14ac:dyDescent="0.25">
      <c r="A52" t="s">
        <v>749</v>
      </c>
      <c r="B52" s="35" t="s">
        <v>750</v>
      </c>
      <c r="C52" s="34">
        <v>7020</v>
      </c>
      <c r="F52" t="s">
        <v>296</v>
      </c>
      <c r="G52" t="s">
        <v>1115</v>
      </c>
      <c r="H52" s="34">
        <v>261724</v>
      </c>
      <c r="I52" s="34">
        <v>103480</v>
      </c>
      <c r="J52" s="34">
        <v>30122</v>
      </c>
      <c r="K52" s="34">
        <v>128122</v>
      </c>
      <c r="M52" s="49" t="s">
        <v>1274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751</v>
      </c>
      <c r="B53" s="35" t="s">
        <v>752</v>
      </c>
      <c r="C53" s="34">
        <v>6964</v>
      </c>
      <c r="F53" t="s">
        <v>298</v>
      </c>
      <c r="G53" t="s">
        <v>1116</v>
      </c>
      <c r="H53" s="34">
        <v>17936</v>
      </c>
      <c r="I53" s="34">
        <v>12017</v>
      </c>
      <c r="J53" s="34">
        <v>571</v>
      </c>
      <c r="K53" s="34">
        <v>5348</v>
      </c>
      <c r="M53" s="112" t="s">
        <v>1275</v>
      </c>
      <c r="N53" s="113">
        <v>2106970962.552319</v>
      </c>
      <c r="O53" s="113">
        <v>30047</v>
      </c>
      <c r="P53" s="113">
        <v>5682036551.2180834</v>
      </c>
      <c r="Q53" s="113">
        <v>707497652.70053649</v>
      </c>
      <c r="R53" s="113">
        <v>566764.90591702564</v>
      </c>
      <c r="S53" s="113">
        <v>1755302406.6754115</v>
      </c>
      <c r="T53" s="113">
        <v>0</v>
      </c>
      <c r="U53" s="113">
        <v>935825806.01349056</v>
      </c>
      <c r="V53" s="113">
        <v>11188230191.06576</v>
      </c>
    </row>
    <row r="54" spans="1:22" x14ac:dyDescent="0.25">
      <c r="A54" t="s">
        <v>753</v>
      </c>
      <c r="B54" s="35" t="s">
        <v>754</v>
      </c>
      <c r="C54" s="34">
        <v>31879</v>
      </c>
      <c r="F54" t="s">
        <v>300</v>
      </c>
      <c r="G54" t="s">
        <v>1117</v>
      </c>
      <c r="H54" s="34">
        <v>9694</v>
      </c>
      <c r="I54" s="34">
        <v>8174</v>
      </c>
      <c r="J54" s="34">
        <v>290</v>
      </c>
      <c r="K54" s="34">
        <v>1230</v>
      </c>
      <c r="M54" s="49" t="s">
        <v>1276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755</v>
      </c>
      <c r="B55" s="35" t="s">
        <v>756</v>
      </c>
      <c r="C55" s="34">
        <v>117887</v>
      </c>
      <c r="F55" t="s">
        <v>302</v>
      </c>
      <c r="G55" t="s">
        <v>1118</v>
      </c>
      <c r="H55" s="34">
        <v>59668</v>
      </c>
      <c r="I55" s="34">
        <v>30172</v>
      </c>
      <c r="J55" s="34">
        <v>1736</v>
      </c>
      <c r="K55" s="34">
        <v>27760</v>
      </c>
      <c r="M55" s="112" t="s">
        <v>1277</v>
      </c>
      <c r="N55" s="113">
        <v>56705031.782545343</v>
      </c>
      <c r="O55" s="113">
        <v>15048</v>
      </c>
      <c r="P55" s="113">
        <v>642601985.01381433</v>
      </c>
      <c r="Q55" s="113">
        <v>10485145.170579581</v>
      </c>
      <c r="R55" s="113">
        <v>14735887.553842666</v>
      </c>
      <c r="S55" s="113">
        <v>466369137.95732343</v>
      </c>
      <c r="T55" s="113">
        <v>0</v>
      </c>
      <c r="U55" s="113">
        <v>228778011.09896329</v>
      </c>
      <c r="V55" s="113">
        <v>1419690246.5770686</v>
      </c>
    </row>
    <row r="56" spans="1:22" x14ac:dyDescent="0.25">
      <c r="A56" t="s">
        <v>757</v>
      </c>
      <c r="B56" s="35" t="s">
        <v>758</v>
      </c>
      <c r="C56" s="34">
        <v>85442</v>
      </c>
      <c r="F56" t="s">
        <v>304</v>
      </c>
      <c r="G56" t="s">
        <v>1119</v>
      </c>
      <c r="H56" s="34">
        <v>40211</v>
      </c>
      <c r="I56" s="34">
        <v>26028</v>
      </c>
      <c r="J56" s="34">
        <v>762</v>
      </c>
      <c r="K56" s="34">
        <v>13421</v>
      </c>
      <c r="M56" s="49" t="s">
        <v>1278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759</v>
      </c>
      <c r="B57" s="35" t="s">
        <v>760</v>
      </c>
      <c r="C57" s="34">
        <v>14641</v>
      </c>
      <c r="F57" t="s">
        <v>306</v>
      </c>
      <c r="G57" t="s">
        <v>1120</v>
      </c>
      <c r="H57" s="34">
        <v>145371</v>
      </c>
      <c r="I57" s="34">
        <v>19815</v>
      </c>
      <c r="J57" s="34">
        <v>3677</v>
      </c>
      <c r="K57" s="34">
        <v>121879</v>
      </c>
      <c r="M57" s="112" t="s">
        <v>1279</v>
      </c>
      <c r="N57" s="113">
        <v>17429692130.770443</v>
      </c>
      <c r="O57" s="113">
        <v>466386</v>
      </c>
      <c r="P57" s="113">
        <v>128368469303.36765</v>
      </c>
      <c r="Q57" s="113">
        <v>6190456868.1116009</v>
      </c>
      <c r="R57" s="113">
        <v>2461590164.6931825</v>
      </c>
      <c r="S57" s="113">
        <v>46857003390.229973</v>
      </c>
      <c r="T57" s="113">
        <v>32114865.704496637</v>
      </c>
      <c r="U57" s="113">
        <v>14460515178.179235</v>
      </c>
      <c r="V57" s="113">
        <v>215800308287.05658</v>
      </c>
    </row>
    <row r="58" spans="1:22" x14ac:dyDescent="0.25">
      <c r="A58" t="s">
        <v>761</v>
      </c>
      <c r="B58" s="36" t="s">
        <v>762</v>
      </c>
      <c r="C58" s="34">
        <v>14749</v>
      </c>
      <c r="F58" t="s">
        <v>308</v>
      </c>
      <c r="G58" s="35" t="s">
        <v>1121</v>
      </c>
      <c r="H58" s="34">
        <v>332981</v>
      </c>
      <c r="I58" s="34">
        <v>100482</v>
      </c>
      <c r="J58" s="34">
        <v>16292</v>
      </c>
      <c r="K58" s="34">
        <v>216206</v>
      </c>
      <c r="M58" s="49" t="s">
        <v>1280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763</v>
      </c>
      <c r="B59" s="36" t="s">
        <v>764</v>
      </c>
      <c r="C59" s="34">
        <v>208145</v>
      </c>
      <c r="F59" t="s">
        <v>310</v>
      </c>
      <c r="G59" t="s">
        <v>1122</v>
      </c>
      <c r="H59" s="34">
        <v>78252</v>
      </c>
      <c r="I59" s="34">
        <v>43560</v>
      </c>
      <c r="J59" s="34">
        <v>1817</v>
      </c>
      <c r="K59" s="34">
        <v>32875</v>
      </c>
      <c r="M59" s="112" t="s">
        <v>314</v>
      </c>
      <c r="N59" s="113">
        <v>78504091490.033295</v>
      </c>
      <c r="O59" s="113">
        <v>1046982</v>
      </c>
      <c r="P59" s="113">
        <v>575389288859.79785</v>
      </c>
      <c r="Q59" s="113">
        <v>14621035647.746056</v>
      </c>
      <c r="R59" s="113">
        <v>9593563517.3573933</v>
      </c>
      <c r="S59" s="113">
        <v>207189119008.2312</v>
      </c>
      <c r="T59" s="113">
        <v>0</v>
      </c>
      <c r="U59" s="113">
        <v>47523291302.504768</v>
      </c>
      <c r="V59" s="113">
        <v>932821436807.67065</v>
      </c>
    </row>
    <row r="60" spans="1:22" x14ac:dyDescent="0.25">
      <c r="A60" t="s">
        <v>765</v>
      </c>
      <c r="B60" s="36" t="s">
        <v>766</v>
      </c>
      <c r="C60" s="34">
        <v>15995</v>
      </c>
      <c r="F60" t="s">
        <v>312</v>
      </c>
      <c r="G60" t="s">
        <v>1123</v>
      </c>
      <c r="H60" s="34">
        <v>1142867</v>
      </c>
      <c r="I60" s="34">
        <v>509809</v>
      </c>
      <c r="J60" s="34">
        <v>210383</v>
      </c>
      <c r="K60" s="34">
        <v>422674</v>
      </c>
      <c r="M60" s="49" t="s">
        <v>1281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767</v>
      </c>
      <c r="B61" s="36" t="s">
        <v>768</v>
      </c>
      <c r="C61" s="34">
        <v>30712</v>
      </c>
      <c r="F61" t="s">
        <v>314</v>
      </c>
      <c r="G61" t="s">
        <v>1124</v>
      </c>
      <c r="H61" s="34">
        <v>1020079</v>
      </c>
      <c r="I61" s="34">
        <v>573627</v>
      </c>
      <c r="J61" s="34">
        <v>216863</v>
      </c>
      <c r="K61" s="34">
        <v>229589</v>
      </c>
      <c r="M61" s="112" t="s">
        <v>945</v>
      </c>
      <c r="N61" s="113">
        <v>67476297698.493103</v>
      </c>
      <c r="O61" s="113">
        <v>798544</v>
      </c>
      <c r="P61" s="113">
        <v>441742765741.36365</v>
      </c>
      <c r="Q61" s="113">
        <v>10383039828.323223</v>
      </c>
      <c r="R61" s="113">
        <v>7651054396.3270893</v>
      </c>
      <c r="S61" s="113">
        <v>171867442674.04648</v>
      </c>
      <c r="T61" s="113">
        <v>0</v>
      </c>
      <c r="U61" s="113">
        <v>38643049029.573586</v>
      </c>
      <c r="V61" s="113">
        <v>737764447912.1272</v>
      </c>
    </row>
    <row r="62" spans="1:22" x14ac:dyDescent="0.25">
      <c r="A62" t="s">
        <v>769</v>
      </c>
      <c r="B62" s="35" t="s">
        <v>770</v>
      </c>
      <c r="C62" s="34">
        <v>19911</v>
      </c>
      <c r="F62" t="s">
        <v>316</v>
      </c>
      <c r="G62" t="s">
        <v>1125</v>
      </c>
      <c r="H62" s="34">
        <v>565836</v>
      </c>
      <c r="I62" s="34">
        <v>320031</v>
      </c>
      <c r="J62" s="34">
        <v>34977</v>
      </c>
      <c r="K62" s="34">
        <v>210828</v>
      </c>
      <c r="M62" s="49" t="s">
        <v>1282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771</v>
      </c>
      <c r="B63" s="35" t="s">
        <v>772</v>
      </c>
      <c r="C63" s="34">
        <v>15067</v>
      </c>
      <c r="F63" t="s">
        <v>318</v>
      </c>
      <c r="G63" t="s">
        <v>1126</v>
      </c>
      <c r="H63" s="34">
        <v>117693</v>
      </c>
      <c r="I63" s="34">
        <v>48445</v>
      </c>
      <c r="J63" s="34">
        <v>22055</v>
      </c>
      <c r="K63" s="34">
        <v>47193</v>
      </c>
      <c r="M63" s="112" t="s">
        <v>947</v>
      </c>
      <c r="N63" s="113">
        <v>5059416710.4255381</v>
      </c>
      <c r="O63" s="113">
        <v>84930</v>
      </c>
      <c r="P63" s="113">
        <v>97953802980.534073</v>
      </c>
      <c r="Q63" s="113">
        <v>3660813542.4137855</v>
      </c>
      <c r="R63" s="113">
        <v>255915836.97198397</v>
      </c>
      <c r="S63" s="113">
        <v>20101780091.966759</v>
      </c>
      <c r="T63" s="113">
        <v>0</v>
      </c>
      <c r="U63" s="113">
        <v>4245598894.5075283</v>
      </c>
      <c r="V63" s="113">
        <v>131277412986.81966</v>
      </c>
    </row>
    <row r="64" spans="1:22" x14ac:dyDescent="0.25">
      <c r="A64" t="s">
        <v>773</v>
      </c>
      <c r="B64" s="35" t="s">
        <v>774</v>
      </c>
      <c r="C64" s="34">
        <v>27773</v>
      </c>
      <c r="F64" t="s">
        <v>320</v>
      </c>
      <c r="G64" t="s">
        <v>1127</v>
      </c>
      <c r="H64" s="34">
        <v>44301</v>
      </c>
      <c r="I64" s="34">
        <v>24226</v>
      </c>
      <c r="J64" s="34">
        <v>208</v>
      </c>
      <c r="K64" s="34">
        <v>19867</v>
      </c>
      <c r="M64" s="49" t="s">
        <v>1283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775</v>
      </c>
      <c r="B65" s="35" t="s">
        <v>776</v>
      </c>
      <c r="C65" s="34">
        <v>12847</v>
      </c>
      <c r="F65" t="s">
        <v>322</v>
      </c>
      <c r="G65" t="s">
        <v>1128</v>
      </c>
      <c r="H65" s="34">
        <v>15792</v>
      </c>
      <c r="I65" s="34">
        <v>7322</v>
      </c>
      <c r="J65" s="34">
        <v>867</v>
      </c>
      <c r="K65" s="34">
        <v>7603</v>
      </c>
      <c r="M65" s="112" t="s">
        <v>949</v>
      </c>
      <c r="N65" s="113">
        <v>5648457179.3464718</v>
      </c>
      <c r="O65" s="113">
        <v>128749</v>
      </c>
      <c r="P65" s="113">
        <v>27999579018.642555</v>
      </c>
      <c r="Q65" s="113">
        <v>577182277.00904739</v>
      </c>
      <c r="R65" s="113">
        <v>1267410240.9736962</v>
      </c>
      <c r="S65" s="113">
        <v>11337027772.73737</v>
      </c>
      <c r="T65" s="113">
        <v>0</v>
      </c>
      <c r="U65" s="113">
        <v>3836592098.3406067</v>
      </c>
      <c r="V65" s="113">
        <v>50666377336.049744</v>
      </c>
    </row>
    <row r="66" spans="1:22" x14ac:dyDescent="0.25">
      <c r="A66" t="s">
        <v>777</v>
      </c>
      <c r="B66" s="35" t="s">
        <v>778</v>
      </c>
      <c r="C66" s="34">
        <v>38140</v>
      </c>
      <c r="F66" t="s">
        <v>324</v>
      </c>
      <c r="G66" t="s">
        <v>1129</v>
      </c>
      <c r="H66" s="34">
        <v>149029</v>
      </c>
      <c r="I66" s="34">
        <v>92014</v>
      </c>
      <c r="J66" s="34">
        <v>4144</v>
      </c>
      <c r="K66" s="34">
        <v>52871</v>
      </c>
      <c r="M66" s="49" t="s">
        <v>1284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779</v>
      </c>
      <c r="B67" s="35" t="s">
        <v>780</v>
      </c>
      <c r="C67" s="34">
        <v>42475</v>
      </c>
      <c r="F67" t="s">
        <v>326</v>
      </c>
      <c r="G67" t="s">
        <v>1130</v>
      </c>
      <c r="H67" s="34">
        <v>42197</v>
      </c>
      <c r="I67" s="34">
        <v>19815</v>
      </c>
      <c r="J67" s="34">
        <v>1708</v>
      </c>
      <c r="K67" s="34">
        <v>20673</v>
      </c>
      <c r="M67" s="112" t="s">
        <v>1285</v>
      </c>
      <c r="N67" s="113">
        <v>78504091490.033295</v>
      </c>
      <c r="O67" s="113">
        <v>1046982</v>
      </c>
      <c r="P67" s="113">
        <v>575389288859.79785</v>
      </c>
      <c r="Q67" s="113">
        <v>14621035647.746056</v>
      </c>
      <c r="R67" s="113">
        <v>9593563517.3573933</v>
      </c>
      <c r="S67" s="113">
        <v>207189119008.2312</v>
      </c>
      <c r="T67" s="113">
        <v>0</v>
      </c>
      <c r="U67" s="113">
        <v>47523291302.504768</v>
      </c>
      <c r="V67" s="113">
        <v>932821436807.67065</v>
      </c>
    </row>
    <row r="68" spans="1:22" x14ac:dyDescent="0.25">
      <c r="A68" t="s">
        <v>781</v>
      </c>
      <c r="B68" s="35" t="s">
        <v>782</v>
      </c>
      <c r="C68" s="34">
        <v>5006</v>
      </c>
      <c r="F68" t="s">
        <v>328</v>
      </c>
      <c r="G68" t="s">
        <v>1131</v>
      </c>
      <c r="H68" s="34">
        <v>36810</v>
      </c>
      <c r="I68" s="34">
        <v>7146</v>
      </c>
      <c r="J68" s="34">
        <v>2951</v>
      </c>
      <c r="K68" s="34">
        <v>26712</v>
      </c>
      <c r="M68" s="49" t="s">
        <v>1281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783</v>
      </c>
      <c r="B69" s="35" t="s">
        <v>784</v>
      </c>
      <c r="C69" s="34">
        <v>40978</v>
      </c>
      <c r="F69" t="s">
        <v>330</v>
      </c>
      <c r="G69" t="s">
        <v>1132</v>
      </c>
      <c r="H69" s="34">
        <v>108074</v>
      </c>
      <c r="I69" s="34">
        <v>77801</v>
      </c>
      <c r="J69" s="34">
        <v>2263</v>
      </c>
      <c r="K69" s="34">
        <v>28010</v>
      </c>
      <c r="M69" s="112" t="s">
        <v>316</v>
      </c>
      <c r="N69" s="113">
        <v>10890398890.142317</v>
      </c>
      <c r="O69" s="113">
        <v>308551</v>
      </c>
      <c r="P69" s="113">
        <v>46830687188.228706</v>
      </c>
      <c r="Q69" s="113">
        <v>937172261.19894636</v>
      </c>
      <c r="R69" s="113">
        <v>735583151.50594342</v>
      </c>
      <c r="S69" s="113">
        <v>26612571643.637161</v>
      </c>
      <c r="T69" s="113">
        <v>0</v>
      </c>
      <c r="U69" s="113">
        <v>9113191707.005558</v>
      </c>
      <c r="V69" s="113">
        <v>95119913392.718628</v>
      </c>
    </row>
    <row r="70" spans="1:22" x14ac:dyDescent="0.25">
      <c r="F70" t="s">
        <v>332</v>
      </c>
      <c r="G70" t="s">
        <v>1133</v>
      </c>
      <c r="H70" s="34">
        <v>51940</v>
      </c>
      <c r="I70" s="34">
        <v>43261</v>
      </c>
      <c r="J70" s="34">
        <v>781</v>
      </c>
      <c r="K70" s="34">
        <v>7898</v>
      </c>
      <c r="M70" s="49" t="s">
        <v>1286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334</v>
      </c>
      <c r="G71" t="s">
        <v>1134</v>
      </c>
      <c r="H71" s="34">
        <v>906938</v>
      </c>
      <c r="I71" s="34">
        <v>318675</v>
      </c>
      <c r="J71" s="34">
        <v>55293</v>
      </c>
      <c r="K71" s="34">
        <v>532970</v>
      </c>
      <c r="M71" s="112" t="s">
        <v>963</v>
      </c>
      <c r="N71" s="113">
        <v>10890398890.142317</v>
      </c>
      <c r="O71" s="113">
        <v>308551</v>
      </c>
      <c r="P71" s="113">
        <v>46830687188.228706</v>
      </c>
      <c r="Q71" s="113">
        <v>937172261.19894636</v>
      </c>
      <c r="R71" s="113">
        <v>735583151.50594342</v>
      </c>
      <c r="S71" s="113">
        <v>26612571643.637161</v>
      </c>
      <c r="T71" s="113">
        <v>0</v>
      </c>
      <c r="U71" s="113">
        <v>9113191707.005558</v>
      </c>
      <c r="V71" s="113">
        <v>95119913392.718628</v>
      </c>
    </row>
    <row r="72" spans="1:22" x14ac:dyDescent="0.25">
      <c r="F72" t="s">
        <v>336</v>
      </c>
      <c r="G72" t="s">
        <v>1135</v>
      </c>
      <c r="H72" s="34">
        <v>223597</v>
      </c>
      <c r="I72" s="34">
        <v>114787</v>
      </c>
      <c r="J72" s="34">
        <v>5467</v>
      </c>
      <c r="K72" s="34">
        <v>103343</v>
      </c>
      <c r="M72" s="49" t="s">
        <v>1286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338</v>
      </c>
      <c r="G73" t="s">
        <v>1136</v>
      </c>
      <c r="H73" s="34">
        <v>87592</v>
      </c>
      <c r="I73" s="34">
        <v>34244</v>
      </c>
      <c r="J73" s="34">
        <v>6467</v>
      </c>
      <c r="K73" s="34">
        <v>46882</v>
      </c>
      <c r="M73" s="112" t="s">
        <v>318</v>
      </c>
      <c r="N73" s="113">
        <v>6782897653.2705154</v>
      </c>
      <c r="O73" s="113">
        <v>89709</v>
      </c>
      <c r="P73" s="113">
        <v>13683090124.997931</v>
      </c>
      <c r="Q73" s="113">
        <v>76035594.968170002</v>
      </c>
      <c r="R73" s="113">
        <v>148771510.22782111</v>
      </c>
      <c r="S73" s="113">
        <v>15070800686.395752</v>
      </c>
      <c r="T73" s="113">
        <v>0</v>
      </c>
      <c r="U73" s="113">
        <v>4328199385.6230402</v>
      </c>
      <c r="V73" s="113">
        <v>40089884664.483231</v>
      </c>
    </row>
    <row r="74" spans="1:22" x14ac:dyDescent="0.25">
      <c r="F74" t="s">
        <v>340</v>
      </c>
      <c r="G74" t="s">
        <v>1137</v>
      </c>
      <c r="H74" s="34">
        <v>426113</v>
      </c>
      <c r="I74" s="34">
        <v>112649</v>
      </c>
      <c r="J74" s="34">
        <v>39472</v>
      </c>
      <c r="K74" s="34">
        <v>273993</v>
      </c>
      <c r="M74" s="49" t="s">
        <v>1287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342</v>
      </c>
      <c r="G75" t="s">
        <v>1138</v>
      </c>
      <c r="H75" s="34">
        <v>169636</v>
      </c>
      <c r="I75" s="34">
        <v>56995</v>
      </c>
      <c r="J75" s="34">
        <v>3888</v>
      </c>
      <c r="K75" s="34">
        <v>108752</v>
      </c>
      <c r="M75" s="112" t="s">
        <v>983</v>
      </c>
      <c r="N75" s="113">
        <v>6782897653.2705154</v>
      </c>
      <c r="O75" s="113">
        <v>89709</v>
      </c>
      <c r="P75" s="113">
        <v>13683090124.997931</v>
      </c>
      <c r="Q75" s="113">
        <v>76035594.968170002</v>
      </c>
      <c r="R75" s="113">
        <v>148771510.22782111</v>
      </c>
      <c r="S75" s="113">
        <v>15070800686.395752</v>
      </c>
      <c r="T75" s="113">
        <v>0</v>
      </c>
      <c r="U75" s="113">
        <v>4328199385.6230402</v>
      </c>
      <c r="V75" s="113">
        <v>40089884664.483231</v>
      </c>
    </row>
    <row r="76" spans="1:22" x14ac:dyDescent="0.25">
      <c r="F76" t="s">
        <v>344</v>
      </c>
      <c r="G76" t="s">
        <v>1139</v>
      </c>
      <c r="H76" s="34">
        <v>3749038</v>
      </c>
      <c r="I76" s="34">
        <v>852412</v>
      </c>
      <c r="J76" s="34">
        <v>319509</v>
      </c>
      <c r="K76" s="34">
        <v>2577118</v>
      </c>
      <c r="M76" s="49" t="s">
        <v>1287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346</v>
      </c>
      <c r="G77" t="s">
        <v>1140</v>
      </c>
      <c r="H77" s="34">
        <v>1363092</v>
      </c>
      <c r="I77" s="34">
        <v>715705</v>
      </c>
      <c r="J77" s="34">
        <v>63497</v>
      </c>
      <c r="K77" s="34">
        <v>583890</v>
      </c>
      <c r="M77" s="112" t="s">
        <v>320</v>
      </c>
      <c r="N77" s="113">
        <v>8687307834.3865585</v>
      </c>
      <c r="O77" s="113">
        <v>797772</v>
      </c>
      <c r="P77" s="113">
        <v>101211167771.59067</v>
      </c>
      <c r="Q77" s="113">
        <v>2115253215.007638</v>
      </c>
      <c r="R77" s="113">
        <v>1068105430.5352523</v>
      </c>
      <c r="S77" s="113">
        <v>47284001926.415855</v>
      </c>
      <c r="T77" s="113">
        <v>0</v>
      </c>
      <c r="U77" s="113">
        <v>22567169621.563957</v>
      </c>
      <c r="V77" s="113">
        <v>182933803571.49994</v>
      </c>
    </row>
    <row r="78" spans="1:22" x14ac:dyDescent="0.25">
      <c r="F78" t="s">
        <v>348</v>
      </c>
      <c r="G78" t="s">
        <v>1141</v>
      </c>
      <c r="H78" s="34">
        <v>560763</v>
      </c>
      <c r="I78" s="34">
        <v>236473</v>
      </c>
      <c r="J78" s="34">
        <v>17390</v>
      </c>
      <c r="K78" s="34">
        <v>306900</v>
      </c>
      <c r="M78" s="49" t="s">
        <v>1288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350</v>
      </c>
      <c r="G79" t="s">
        <v>1142</v>
      </c>
      <c r="H79" s="34">
        <v>230878</v>
      </c>
      <c r="I79" s="34">
        <v>227418</v>
      </c>
      <c r="J79" s="34">
        <v>5065</v>
      </c>
      <c r="K79" s="34">
        <v>-1604</v>
      </c>
      <c r="M79" s="112" t="s">
        <v>1005</v>
      </c>
      <c r="N79" s="113">
        <v>3280319673.5430574</v>
      </c>
      <c r="O79" s="113">
        <v>455862</v>
      </c>
      <c r="P79" s="113">
        <v>37776744598.702255</v>
      </c>
      <c r="Q79" s="113">
        <v>699758616.97939444</v>
      </c>
      <c r="R79" s="113">
        <v>457050052.41330284</v>
      </c>
      <c r="S79" s="113">
        <v>22005087530.867695</v>
      </c>
      <c r="T79" s="113">
        <v>0</v>
      </c>
      <c r="U79" s="113">
        <v>11942037769.473236</v>
      </c>
      <c r="V79" s="113">
        <v>76161454103.978943</v>
      </c>
    </row>
    <row r="80" spans="1:22" x14ac:dyDescent="0.25">
      <c r="F80" t="s">
        <v>352</v>
      </c>
      <c r="G80" t="s">
        <v>1143</v>
      </c>
      <c r="H80" s="34">
        <v>554081</v>
      </c>
      <c r="I80" s="34">
        <v>250693</v>
      </c>
      <c r="J80" s="34">
        <v>40312</v>
      </c>
      <c r="K80" s="34">
        <v>263076</v>
      </c>
      <c r="M80" s="49" t="s">
        <v>1289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354</v>
      </c>
      <c r="G81" t="s">
        <v>1144</v>
      </c>
      <c r="H81" s="34">
        <v>17371</v>
      </c>
      <c r="I81" s="34">
        <v>1121</v>
      </c>
      <c r="J81" s="34">
        <v>731</v>
      </c>
      <c r="K81" s="34">
        <v>15519</v>
      </c>
      <c r="M81" s="112" t="s">
        <v>1007</v>
      </c>
      <c r="N81" s="113">
        <v>3590390056.4097924</v>
      </c>
      <c r="O81" s="113">
        <v>188037</v>
      </c>
      <c r="P81" s="113">
        <v>27947568861.148758</v>
      </c>
      <c r="Q81" s="113">
        <v>112590487.42693789</v>
      </c>
      <c r="R81" s="113">
        <v>260863677.44606811</v>
      </c>
      <c r="S81" s="113">
        <v>15847402446.86713</v>
      </c>
      <c r="T81" s="113">
        <v>0</v>
      </c>
      <c r="U81" s="113">
        <v>6303530054.0874472</v>
      </c>
      <c r="V81" s="113">
        <v>54062533620.386139</v>
      </c>
    </row>
    <row r="82" spans="6:22" x14ac:dyDescent="0.25">
      <c r="F82" t="s">
        <v>356</v>
      </c>
      <c r="G82" t="s">
        <v>1145</v>
      </c>
      <c r="H82" s="34">
        <v>2385946</v>
      </c>
      <c r="I82" s="34">
        <v>136707</v>
      </c>
      <c r="J82" s="34">
        <v>256012</v>
      </c>
      <c r="K82" s="34">
        <v>1993228</v>
      </c>
      <c r="M82" s="49" t="s">
        <v>1290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358</v>
      </c>
      <c r="G83" t="s">
        <v>1146</v>
      </c>
      <c r="H83" s="34">
        <v>2180002</v>
      </c>
      <c r="I83" s="34">
        <v>102208</v>
      </c>
      <c r="J83" s="34">
        <v>237200</v>
      </c>
      <c r="K83" s="34">
        <v>1840595</v>
      </c>
      <c r="M83" s="112" t="s">
        <v>1009</v>
      </c>
      <c r="N83" s="113">
        <v>1805391977.5152531</v>
      </c>
      <c r="O83" s="113">
        <v>153456</v>
      </c>
      <c r="P83" s="113">
        <v>35382448787.675598</v>
      </c>
      <c r="Q83" s="113">
        <v>1302654464.2877204</v>
      </c>
      <c r="R83" s="113">
        <v>350191700.67588127</v>
      </c>
      <c r="S83" s="113">
        <v>9374676939.8772049</v>
      </c>
      <c r="T83" s="113">
        <v>0</v>
      </c>
      <c r="U83" s="113">
        <v>4300743926.0165453</v>
      </c>
      <c r="V83" s="113">
        <v>52516261252.048203</v>
      </c>
    </row>
    <row r="84" spans="6:22" x14ac:dyDescent="0.25">
      <c r="F84" t="s">
        <v>360</v>
      </c>
      <c r="G84" t="s">
        <v>1147</v>
      </c>
      <c r="H84" s="34">
        <v>205944</v>
      </c>
      <c r="I84" s="34">
        <v>34499</v>
      </c>
      <c r="J84" s="34">
        <v>18812</v>
      </c>
      <c r="K84" s="34">
        <v>152633</v>
      </c>
      <c r="M84" s="49" t="s">
        <v>1291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362</v>
      </c>
      <c r="G85" t="s">
        <v>1148</v>
      </c>
      <c r="H85" s="34">
        <v>2236932</v>
      </c>
      <c r="I85" s="34">
        <v>1609923</v>
      </c>
      <c r="J85" s="34">
        <v>55918</v>
      </c>
      <c r="K85" s="34">
        <v>571091</v>
      </c>
      <c r="M85" s="112" t="s">
        <v>322</v>
      </c>
      <c r="N85" s="113">
        <v>237223363.36203495</v>
      </c>
      <c r="O85" s="113">
        <v>30809</v>
      </c>
      <c r="P85" s="113">
        <v>4526548038.6598177</v>
      </c>
      <c r="Q85" s="113">
        <v>36947654.41061376</v>
      </c>
      <c r="R85" s="113">
        <v>66878258.89820902</v>
      </c>
      <c r="S85" s="113">
        <v>1772599418.1525803</v>
      </c>
      <c r="T85" s="113">
        <v>0</v>
      </c>
      <c r="U85" s="113">
        <v>1022368847.8663996</v>
      </c>
      <c r="V85" s="113">
        <v>7662596390.3496552</v>
      </c>
    </row>
    <row r="86" spans="6:22" x14ac:dyDescent="0.25">
      <c r="F86" t="s">
        <v>364</v>
      </c>
      <c r="G86" t="s">
        <v>1149</v>
      </c>
      <c r="H86" s="34">
        <v>1348595</v>
      </c>
      <c r="I86" s="34">
        <v>909431</v>
      </c>
      <c r="J86" s="34">
        <v>35128</v>
      </c>
      <c r="K86" s="34">
        <v>404035</v>
      </c>
      <c r="M86" s="49" t="s">
        <v>1292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366</v>
      </c>
      <c r="G87" t="s">
        <v>1150</v>
      </c>
      <c r="H87" s="34">
        <v>238595</v>
      </c>
      <c r="I87" s="34">
        <v>122863</v>
      </c>
      <c r="J87" s="34">
        <v>15945</v>
      </c>
      <c r="K87" s="34">
        <v>99788</v>
      </c>
      <c r="M87" s="112" t="s">
        <v>1023</v>
      </c>
      <c r="N87" s="113">
        <v>237223363.36203495</v>
      </c>
      <c r="O87" s="113">
        <v>30809</v>
      </c>
      <c r="P87" s="113">
        <v>4526548038.6598177</v>
      </c>
      <c r="Q87" s="113">
        <v>36947654.41061376</v>
      </c>
      <c r="R87" s="113">
        <v>66878258.89820902</v>
      </c>
      <c r="S87" s="113">
        <v>1772599418.1525803</v>
      </c>
      <c r="T87" s="113">
        <v>0</v>
      </c>
      <c r="U87" s="113">
        <v>1022368847.8663996</v>
      </c>
      <c r="V87" s="113">
        <v>7662596390.3496552</v>
      </c>
    </row>
    <row r="88" spans="6:22" x14ac:dyDescent="0.25">
      <c r="F88" t="s">
        <v>368</v>
      </c>
      <c r="G88" t="s">
        <v>1151</v>
      </c>
      <c r="H88" s="34">
        <v>284785</v>
      </c>
      <c r="I88" s="34">
        <v>234630</v>
      </c>
      <c r="J88" s="34">
        <v>5942</v>
      </c>
      <c r="K88" s="34">
        <v>44213</v>
      </c>
      <c r="M88" s="49" t="s">
        <v>1292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370</v>
      </c>
      <c r="G89" t="s">
        <v>1152</v>
      </c>
      <c r="H89" s="34">
        <v>825215</v>
      </c>
      <c r="I89" s="34">
        <v>551939</v>
      </c>
      <c r="J89" s="34">
        <v>13242</v>
      </c>
      <c r="K89" s="34">
        <v>260034</v>
      </c>
      <c r="M89" s="112" t="s">
        <v>1293</v>
      </c>
      <c r="N89" s="113">
        <v>26646384802.299095</v>
      </c>
      <c r="O89" s="113">
        <v>1307162</v>
      </c>
      <c r="P89" s="113">
        <v>166544071748.37201</v>
      </c>
      <c r="Q89" s="113">
        <v>3164766317.3199368</v>
      </c>
      <c r="R89" s="113">
        <v>2081562082.3276882</v>
      </c>
      <c r="S89" s="113">
        <v>90719512145.805908</v>
      </c>
      <c r="T89" s="113">
        <v>0</v>
      </c>
      <c r="U89" s="113">
        <v>37148673843.856224</v>
      </c>
      <c r="V89" s="113">
        <v>326306278101.98083</v>
      </c>
    </row>
    <row r="90" spans="6:22" x14ac:dyDescent="0.25">
      <c r="F90" t="s">
        <v>372</v>
      </c>
      <c r="G90" t="s">
        <v>1153</v>
      </c>
      <c r="H90" s="34">
        <v>347961</v>
      </c>
      <c r="I90" s="34">
        <v>302345</v>
      </c>
      <c r="J90" s="34">
        <v>8494</v>
      </c>
      <c r="K90" s="34">
        <v>37122</v>
      </c>
      <c r="M90" s="49" t="s">
        <v>1294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374</v>
      </c>
      <c r="G91" t="s">
        <v>1154</v>
      </c>
      <c r="H91" s="34">
        <v>540376</v>
      </c>
      <c r="I91" s="34">
        <v>398148</v>
      </c>
      <c r="J91" s="34">
        <v>12295</v>
      </c>
      <c r="K91" s="34">
        <v>129933</v>
      </c>
      <c r="M91" s="114" t="s">
        <v>1250</v>
      </c>
      <c r="N91" s="115">
        <v>361813089644.73499</v>
      </c>
      <c r="O91" s="115">
        <v>8167207</v>
      </c>
      <c r="P91" s="115">
        <v>2569413515071.1187</v>
      </c>
      <c r="Q91" s="115">
        <v>71879927946.755615</v>
      </c>
      <c r="R91" s="115">
        <v>41061324239.506859</v>
      </c>
      <c r="S91" s="115">
        <v>1009886171812.8113</v>
      </c>
      <c r="T91" s="115">
        <v>32114865.704496637</v>
      </c>
      <c r="U91" s="115">
        <v>290786808092.05988</v>
      </c>
      <c r="V91" s="115">
        <v>4344881118879.6924</v>
      </c>
    </row>
    <row r="92" spans="6:22" x14ac:dyDescent="0.25">
      <c r="F92" t="s">
        <v>376</v>
      </c>
      <c r="G92" t="s">
        <v>1155</v>
      </c>
      <c r="H92" s="34">
        <v>492465</v>
      </c>
      <c r="I92" s="34">
        <v>371539</v>
      </c>
      <c r="J92" s="34">
        <v>8972</v>
      </c>
      <c r="K92" s="34">
        <v>111954</v>
      </c>
    </row>
    <row r="93" spans="6:22" x14ac:dyDescent="0.25">
      <c r="F93" t="s">
        <v>378</v>
      </c>
      <c r="G93" t="s">
        <v>1156</v>
      </c>
      <c r="H93" s="34">
        <v>47911</v>
      </c>
      <c r="I93" s="34">
        <v>26608</v>
      </c>
      <c r="J93" s="34">
        <v>3323</v>
      </c>
      <c r="K93" s="34">
        <v>17979</v>
      </c>
    </row>
    <row r="94" spans="6:22" x14ac:dyDescent="0.25">
      <c r="F94" t="s">
        <v>380</v>
      </c>
      <c r="G94" t="s">
        <v>1157</v>
      </c>
      <c r="H94" s="34">
        <v>1571003</v>
      </c>
      <c r="I94" s="34">
        <v>1265582</v>
      </c>
      <c r="J94" s="34">
        <v>35545</v>
      </c>
      <c r="K94" s="34">
        <v>269876</v>
      </c>
    </row>
    <row r="95" spans="6:22" x14ac:dyDescent="0.25">
      <c r="F95" t="s">
        <v>382</v>
      </c>
      <c r="G95" t="s">
        <v>1158</v>
      </c>
      <c r="H95" s="34">
        <v>233438</v>
      </c>
      <c r="I95" s="34">
        <v>180447</v>
      </c>
      <c r="J95" s="34">
        <v>8387</v>
      </c>
      <c r="K95" s="34">
        <v>44604</v>
      </c>
    </row>
    <row r="96" spans="6:22" x14ac:dyDescent="0.25">
      <c r="F96" t="s">
        <v>384</v>
      </c>
      <c r="G96" t="s">
        <v>1159</v>
      </c>
      <c r="H96" s="34">
        <v>1337565</v>
      </c>
      <c r="I96" s="34">
        <v>1085134</v>
      </c>
      <c r="J96" s="34">
        <v>27158</v>
      </c>
      <c r="K96" s="34">
        <v>225272</v>
      </c>
    </row>
    <row r="97" spans="6:11" x14ac:dyDescent="0.25">
      <c r="F97" t="s">
        <v>386</v>
      </c>
      <c r="G97" t="s">
        <v>1160</v>
      </c>
      <c r="H97" s="34">
        <v>644175</v>
      </c>
      <c r="I97" s="34">
        <v>494895</v>
      </c>
      <c r="J97" s="34">
        <v>8566</v>
      </c>
      <c r="K97" s="34">
        <v>140714</v>
      </c>
    </row>
    <row r="98" spans="6:11" x14ac:dyDescent="0.25">
      <c r="F98" t="s">
        <v>388</v>
      </c>
      <c r="G98" t="s">
        <v>1161</v>
      </c>
      <c r="H98" s="34">
        <v>581331</v>
      </c>
      <c r="I98" s="34">
        <v>489855</v>
      </c>
      <c r="J98" s="34">
        <v>16768</v>
      </c>
      <c r="K98" s="34">
        <v>74709</v>
      </c>
    </row>
    <row r="99" spans="6:11" x14ac:dyDescent="0.25">
      <c r="F99" t="s">
        <v>390</v>
      </c>
      <c r="G99" t="s">
        <v>1162</v>
      </c>
      <c r="H99" s="34">
        <v>112058</v>
      </c>
      <c r="I99" s="34">
        <v>100385</v>
      </c>
      <c r="J99" s="34">
        <v>1824</v>
      </c>
      <c r="K99" s="34">
        <v>9849</v>
      </c>
    </row>
    <row r="100" spans="6:11" x14ac:dyDescent="0.25">
      <c r="F100" t="s">
        <v>392</v>
      </c>
      <c r="G100" t="s">
        <v>1163</v>
      </c>
      <c r="H100" s="34">
        <v>746773</v>
      </c>
      <c r="I100" s="34">
        <v>441746</v>
      </c>
      <c r="J100" s="34">
        <v>96713</v>
      </c>
      <c r="K100" s="34">
        <v>208314</v>
      </c>
    </row>
    <row r="101" spans="6:11" x14ac:dyDescent="0.25">
      <c r="F101" t="s">
        <v>394</v>
      </c>
      <c r="G101" t="s">
        <v>1164</v>
      </c>
      <c r="H101" s="34">
        <v>193468</v>
      </c>
      <c r="I101" s="34">
        <v>100888</v>
      </c>
      <c r="J101" s="34">
        <v>19506</v>
      </c>
      <c r="K101" s="34">
        <v>73075</v>
      </c>
    </row>
    <row r="102" spans="6:11" x14ac:dyDescent="0.25">
      <c r="F102" t="s">
        <v>396</v>
      </c>
      <c r="G102" t="s">
        <v>1165</v>
      </c>
      <c r="H102" s="34">
        <v>112849</v>
      </c>
      <c r="I102" s="34">
        <v>52218</v>
      </c>
      <c r="J102" s="34">
        <v>8029</v>
      </c>
      <c r="K102" s="34">
        <v>52602</v>
      </c>
    </row>
    <row r="103" spans="6:11" x14ac:dyDescent="0.25">
      <c r="F103" t="s">
        <v>398</v>
      </c>
      <c r="G103" t="s">
        <v>1166</v>
      </c>
      <c r="H103" s="34">
        <v>80619</v>
      </c>
      <c r="I103" s="34">
        <v>48669</v>
      </c>
      <c r="J103" s="34">
        <v>11476</v>
      </c>
      <c r="K103" s="34">
        <v>20473</v>
      </c>
    </row>
    <row r="104" spans="6:11" x14ac:dyDescent="0.25">
      <c r="F104" t="s">
        <v>400</v>
      </c>
      <c r="G104" t="s">
        <v>1167</v>
      </c>
      <c r="H104" s="34">
        <v>553304</v>
      </c>
      <c r="I104" s="34">
        <v>340858</v>
      </c>
      <c r="J104" s="34">
        <v>77207</v>
      </c>
      <c r="K104" s="34">
        <v>135239</v>
      </c>
    </row>
    <row r="105" spans="6:11" x14ac:dyDescent="0.25">
      <c r="F105" t="s">
        <v>402</v>
      </c>
      <c r="G105" t="s">
        <v>1168</v>
      </c>
      <c r="H105" s="34">
        <v>157517</v>
      </c>
      <c r="I105" s="34">
        <v>77673</v>
      </c>
      <c r="J105" s="34">
        <v>26513</v>
      </c>
      <c r="K105" s="34">
        <v>53331</v>
      </c>
    </row>
    <row r="106" spans="6:11" x14ac:dyDescent="0.25">
      <c r="F106" t="s">
        <v>404</v>
      </c>
      <c r="G106" t="s">
        <v>1169</v>
      </c>
      <c r="H106" s="34">
        <v>395787</v>
      </c>
      <c r="I106" s="34">
        <v>263185</v>
      </c>
      <c r="J106" s="34">
        <v>50694</v>
      </c>
      <c r="K106" s="34">
        <v>81908</v>
      </c>
    </row>
    <row r="107" spans="6:11" x14ac:dyDescent="0.25">
      <c r="F107" t="s">
        <v>406</v>
      </c>
      <c r="G107" t="s">
        <v>1170</v>
      </c>
      <c r="H107" s="34">
        <v>391569</v>
      </c>
      <c r="I107" s="34">
        <v>286397</v>
      </c>
      <c r="J107" s="34">
        <v>21390</v>
      </c>
      <c r="K107" s="34">
        <v>83782</v>
      </c>
    </row>
    <row r="108" spans="6:11" x14ac:dyDescent="0.25">
      <c r="F108" t="s">
        <v>408</v>
      </c>
      <c r="G108" t="s">
        <v>1171</v>
      </c>
      <c r="H108" s="34">
        <v>2339442</v>
      </c>
      <c r="I108" s="34">
        <v>1846322</v>
      </c>
      <c r="J108" s="34">
        <v>-24531</v>
      </c>
      <c r="K108" s="34">
        <v>517651</v>
      </c>
    </row>
    <row r="109" spans="6:11" x14ac:dyDescent="0.25">
      <c r="F109" t="s">
        <v>410</v>
      </c>
      <c r="G109" t="s">
        <v>1172</v>
      </c>
      <c r="H109" s="34">
        <v>731280</v>
      </c>
      <c r="I109" s="34">
        <v>469030</v>
      </c>
      <c r="J109" s="34">
        <v>-6001</v>
      </c>
      <c r="K109" s="34">
        <v>268250</v>
      </c>
    </row>
    <row r="110" spans="6:11" x14ac:dyDescent="0.25">
      <c r="F110" t="s">
        <v>412</v>
      </c>
      <c r="G110" t="s">
        <v>1173</v>
      </c>
      <c r="H110" s="34">
        <v>673658</v>
      </c>
      <c r="I110" s="34">
        <v>409923</v>
      </c>
      <c r="J110" s="34" t="s">
        <v>1183</v>
      </c>
      <c r="K110" s="34">
        <v>263735</v>
      </c>
    </row>
    <row r="111" spans="6:11" x14ac:dyDescent="0.25">
      <c r="F111" t="s">
        <v>414</v>
      </c>
      <c r="G111" t="s">
        <v>1174</v>
      </c>
      <c r="H111" s="34">
        <v>57621</v>
      </c>
      <c r="I111" s="34">
        <v>59107</v>
      </c>
      <c r="J111" s="34">
        <v>-6001</v>
      </c>
      <c r="K111" s="34">
        <v>4515</v>
      </c>
    </row>
    <row r="112" spans="6:11" x14ac:dyDescent="0.25">
      <c r="F112" t="s">
        <v>416</v>
      </c>
      <c r="G112" t="s">
        <v>1175</v>
      </c>
      <c r="H112" s="34">
        <v>1608162</v>
      </c>
      <c r="I112" s="34">
        <v>1377292</v>
      </c>
      <c r="J112" s="34">
        <v>-18530</v>
      </c>
      <c r="K112" s="34">
        <v>249400</v>
      </c>
    </row>
    <row r="113" spans="6:11" x14ac:dyDescent="0.25">
      <c r="F113" t="s">
        <v>418</v>
      </c>
      <c r="G113" t="s">
        <v>1176</v>
      </c>
      <c r="H113" s="34">
        <v>1467317</v>
      </c>
      <c r="I113" s="34">
        <v>1275273</v>
      </c>
      <c r="J113" s="34" t="s">
        <v>1183</v>
      </c>
      <c r="K113" s="34">
        <v>192044</v>
      </c>
    </row>
    <row r="114" spans="6:11" x14ac:dyDescent="0.25">
      <c r="F114" t="s">
        <v>420</v>
      </c>
      <c r="G114" t="s">
        <v>1177</v>
      </c>
      <c r="H114" s="34">
        <v>140845</v>
      </c>
      <c r="I114" s="34">
        <v>102019</v>
      </c>
      <c r="J114" s="34">
        <v>-18530</v>
      </c>
      <c r="K114" s="34">
        <v>57356</v>
      </c>
    </row>
    <row r="115" spans="6:11" x14ac:dyDescent="0.25">
      <c r="G115" t="s">
        <v>1178</v>
      </c>
      <c r="H115" s="34"/>
    </row>
    <row r="116" spans="6:11" x14ac:dyDescent="0.25">
      <c r="F116" t="s">
        <v>422</v>
      </c>
      <c r="G116" t="s">
        <v>1179</v>
      </c>
      <c r="H116" s="34">
        <v>3268592</v>
      </c>
    </row>
    <row r="117" spans="6:11" x14ac:dyDescent="0.25">
      <c r="F117" t="s">
        <v>424</v>
      </c>
      <c r="G117" t="s">
        <v>1180</v>
      </c>
      <c r="H117" s="34">
        <v>12630266</v>
      </c>
    </row>
    <row r="121" spans="6:11" s="118" customFormat="1" ht="12" customHeight="1" x14ac:dyDescent="0.25"/>
    <row r="122" spans="6:11" s="118" customFormat="1" ht="12" customHeight="1" x14ac:dyDescent="0.25"/>
    <row r="123" spans="6:11" s="118" customFormat="1" ht="12" customHeight="1" x14ac:dyDescent="0.25"/>
  </sheetData>
  <hyperlinks>
    <hyperlink ref="B6" r:id="rId1" xr:uid="{BE74995F-44C2-4E5A-B618-E8AADFD09FB0}"/>
    <hyperlink ref="B9" r:id="rId2" xr:uid="{8606D3E3-2353-4245-9A11-DE38DC1B2BEC}"/>
    <hyperlink ref="B7" r:id="rId3" xr:uid="{564C0795-9AF2-43FE-9ED2-2B5B64627444}"/>
    <hyperlink ref="B8" r:id="rId4" xr:uid="{35761C49-BC59-4F28-97FA-9123D7EE33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J24" sqref="J24"/>
    </sheetView>
  </sheetViews>
  <sheetFormatPr defaultRowHeight="15" x14ac:dyDescent="0.25"/>
  <cols>
    <col min="1" max="1" width="20.140625" customWidth="1"/>
    <col min="2" max="26" width="10.140625" customWidth="1"/>
    <col min="27" max="27" width="13.85546875" customWidth="1"/>
    <col min="28" max="28" width="10.7109375" customWidth="1"/>
    <col min="29" max="43" width="10.140625" customWidth="1"/>
  </cols>
  <sheetData>
    <row r="1" spans="1:43" s="4" customFormat="1" x14ac:dyDescent="0.25">
      <c r="A1" s="66" t="s">
        <v>172</v>
      </c>
      <c r="B1" s="4" t="s">
        <v>10</v>
      </c>
      <c r="C1" s="67" t="s">
        <v>186</v>
      </c>
      <c r="D1" s="67" t="s">
        <v>187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67" t="s">
        <v>177</v>
      </c>
      <c r="M1" s="67" t="s">
        <v>178</v>
      </c>
      <c r="N1" s="4" t="s">
        <v>20</v>
      </c>
      <c r="O1" s="67" t="s">
        <v>1188</v>
      </c>
      <c r="P1" s="69" t="s">
        <v>1189</v>
      </c>
      <c r="Q1" s="67" t="s">
        <v>1190</v>
      </c>
      <c r="R1" s="67" t="s">
        <v>1191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67" t="s">
        <v>1192</v>
      </c>
      <c r="AA1" s="67" t="s">
        <v>1193</v>
      </c>
      <c r="AB1" s="67" t="s">
        <v>1194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x14ac:dyDescent="0.25">
      <c r="A2" t="s">
        <v>1196</v>
      </c>
      <c r="B2">
        <f>'Filtered OECD Data'!B3*1000</f>
        <v>9363000</v>
      </c>
      <c r="C2" s="68">
        <f>'Filtered OECD Data'!C4*1000*('EU Data for ISIC Splits'!D6/SUM('EU Data for ISIC Splits'!$D6:$E6))</f>
        <v>192812.16241681296</v>
      </c>
      <c r="D2" s="68">
        <f>'Filtered OECD Data'!C4*1000*('EU Data for ISIC Splits'!E6/SUM('EU Data for ISIC Splits'!$D6:$E6))</f>
        <v>69787.837583187051</v>
      </c>
      <c r="E2">
        <f>'Filtered OECD Data'!D3*1000</f>
        <v>253600</v>
      </c>
      <c r="F2">
        <f>'Filtered OECD Data'!E3*1000</f>
        <v>56700</v>
      </c>
      <c r="G2">
        <f>'Filtered OECD Data'!F3*1000</f>
        <v>4611400</v>
      </c>
      <c r="H2">
        <f>'Filtered OECD Data'!G3*1000</f>
        <v>1947700</v>
      </c>
      <c r="I2">
        <f>'Filtered OECD Data'!H3*1000</f>
        <v>961400</v>
      </c>
      <c r="J2">
        <f>'Filtered OECD Data'!I3*1000</f>
        <v>1192500</v>
      </c>
      <c r="K2">
        <f>'Filtered OECD Data'!J3*1000</f>
        <v>128699.99999999999</v>
      </c>
      <c r="L2" s="68">
        <f>'Filtered OECD Data'!K4*1000*('EU Data for ISIC Splits'!G6/SUM('EU Data for ISIC Splits'!$G6:$H6))</f>
        <v>321225.81099148554</v>
      </c>
      <c r="M2" s="68">
        <f>'Filtered OECD Data'!K4*1000*('EU Data for ISIC Splits'!H6/SUM('EU Data for ISIC Splits'!$G6:$H6))</f>
        <v>498774.18900851451</v>
      </c>
      <c r="N2">
        <f>'Filtered OECD Data'!L3*1000</f>
        <v>1592600</v>
      </c>
      <c r="O2" s="68">
        <f>'Filtered OECD Data'!M4*1000*('EU Data for ISIC Splits'!J6)</f>
        <v>95575.242205129252</v>
      </c>
      <c r="P2" s="70">
        <f>'Filtered OECD Data'!M4*1000*('EU Data for ISIC Splits'!K6/SUM('EU Data for ISIC Splits'!J6:K6))</f>
        <v>316424.75779487076</v>
      </c>
      <c r="Q2" s="68">
        <f>'Filtered OECD Data'!N4*1000*('EU Data for ISIC Splits'!M6/SUM('EU Data for ISIC Splits'!M6:N6))</f>
        <v>250560.00239200276</v>
      </c>
      <c r="R2" s="68">
        <f>'Filtered OECD Data'!N4*1000*('EU Data for ISIC Splits'!N6/SUM('EU Data for ISIC Splits'!M6:N6))</f>
        <v>144439.99760799721</v>
      </c>
      <c r="S2">
        <f>'Filtered OECD Data'!O3*1000</f>
        <v>3523000</v>
      </c>
      <c r="T2">
        <f>'Filtered OECD Data'!P3*1000</f>
        <v>1066000</v>
      </c>
      <c r="U2">
        <f>'Filtered OECD Data'!Q3*1000</f>
        <v>1462700</v>
      </c>
      <c r="V2">
        <f>'Filtered OECD Data'!R3*1000</f>
        <v>2886700</v>
      </c>
      <c r="W2">
        <f>'Filtered OECD Data'!S3*1000</f>
        <v>2468500</v>
      </c>
      <c r="X2">
        <f>'Filtered OECD Data'!T3*1000</f>
        <v>667200</v>
      </c>
      <c r="Y2">
        <f>'Filtered OECD Data'!U3*1000</f>
        <v>3345200</v>
      </c>
      <c r="Z2" s="68">
        <f>'Filtered OECD Data'!V4*1000*('EU Data for ISIC Splits'!P6/SUM('EU Data for ISIC Splits'!P6:R6))</f>
        <v>347725.83543837961</v>
      </c>
      <c r="AA2" s="68">
        <f>'Filtered OECD Data'!V4*1000*('EU Data for ISIC Splits'!Q6/SUM('EU Data for ISIC Splits'!P6:R6))</f>
        <v>93046.480582957884</v>
      </c>
      <c r="AB2" s="68">
        <f>'Filtered OECD Data'!V4*1000*('EU Data for ISIC Splits'!R6/SUM('EU Data for ISIC Splits'!P6:R6))</f>
        <v>534227.68397866248</v>
      </c>
      <c r="AC2">
        <f>'Filtered OECD Data'!W3*1000</f>
        <v>13495800</v>
      </c>
      <c r="AD2">
        <f>'Filtered OECD Data'!X3*1000</f>
        <v>29399900</v>
      </c>
      <c r="AE2">
        <f>'Filtered OECD Data'!Y3*1000</f>
        <v>10928700</v>
      </c>
      <c r="AF2">
        <f>'Filtered OECD Data'!Z3*1000</f>
        <v>3135700</v>
      </c>
      <c r="AG2">
        <f>'Filtered OECD Data'!AA3*1000</f>
        <v>1267000</v>
      </c>
      <c r="AH2">
        <f>'Filtered OECD Data'!AB3*1000</f>
        <v>792800</v>
      </c>
      <c r="AI2">
        <f>'Filtered OECD Data'!AC3*1000</f>
        <v>4222100</v>
      </c>
      <c r="AJ2">
        <f>'Filtered OECD Data'!AD3*1000</f>
        <v>4812500</v>
      </c>
      <c r="AK2">
        <f>'Filtered OECD Data'!AE3*1000</f>
        <v>2155000</v>
      </c>
      <c r="AL2">
        <f>'Filtered OECD Data'!AF3*1000</f>
        <v>25800600</v>
      </c>
      <c r="AM2">
        <f>'Filtered OECD Data'!AG3*1000</f>
        <v>13646800</v>
      </c>
      <c r="AN2">
        <f>'Filtered OECD Data'!AH3*1000</f>
        <v>13757700</v>
      </c>
      <c r="AO2">
        <f>'Filtered OECD Data'!AI3*1000</f>
        <v>22009900</v>
      </c>
      <c r="AP2">
        <f>'Filtered OECD Data'!AJ3*1000</f>
        <v>8992900</v>
      </c>
      <c r="AQ2">
        <f>'Filtered OECD Data'!AK3*1000</f>
        <v>3376200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2794-9E36-4E10-A06D-3BC52CC62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E84B3B-6140-4048-B392-92041E65CFB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FF06D90-FDB1-4FEC-9418-20CF1D0BDB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EMPN US</vt:lpstr>
      <vt:lpstr>OECD EMPN EU</vt:lpstr>
      <vt:lpstr>Filtered OECD Data</vt:lpstr>
      <vt:lpstr>U.S. Data for ISIC Splits</vt:lpstr>
      <vt:lpstr>EU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2024-04-01T17:09:37Z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