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georg\Desktop\PhD\EPS\InputData_new\bldgs\BRESaC\"/>
    </mc:Choice>
  </mc:AlternateContent>
  <bookViews>
    <workbookView xWindow="0" yWindow="0" windowWidth="28800" windowHeight="12300" firstSheet="6" activeTab="9"/>
  </bookViews>
  <sheets>
    <sheet name="About" sheetId="3" r:id="rId1"/>
    <sheet name="Savings cost" sheetId="13" r:id="rId2"/>
    <sheet name="RES_hh_tess" sheetId="20" r:id="rId3"/>
    <sheet name="RES_hh_tes" sheetId="19" r:id="rId4"/>
    <sheet name="SER_hh_tess" sheetId="18" r:id="rId5"/>
    <sheet name="SER_hh_tes" sheetId="17" r:id="rId6"/>
    <sheet name="Residential floor area calc" sheetId="14" r:id="rId7"/>
    <sheet name="Tertiary flor area calculation" sheetId="15" r:id="rId8"/>
    <sheet name="Energy savings cost calulation" sheetId="16" r:id="rId9"/>
    <sheet name="BRESaC-energy" sheetId="10" r:id="rId10"/>
    <sheet name="BRESaC-cost" sheetId="12" r:id="rId11"/>
  </sheets>
  <definedNames>
    <definedName name="_xlnm.Print_Titles" localSheetId="3">RES_hh_tes!$1:$1</definedName>
    <definedName name="_xlnm.Print_Titles" localSheetId="2">RES_hh_tess!$1:$1</definedName>
    <definedName name="_xlnm.Print_Titles" localSheetId="5">SER_hh_tes!$1:$1</definedName>
    <definedName name="_xlnm.Print_Titles" localSheetId="4">SER_hh_tess!$1:$1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6" l="1"/>
  <c r="C7" i="16"/>
  <c r="D7" i="16" s="1"/>
  <c r="E7" i="16" s="1"/>
  <c r="F6" i="16"/>
  <c r="C6" i="16"/>
  <c r="F5" i="16"/>
  <c r="C5" i="16"/>
  <c r="F4" i="16"/>
  <c r="C4" i="16"/>
  <c r="F3" i="16"/>
  <c r="C3" i="16"/>
  <c r="F2" i="16"/>
  <c r="C2" i="16"/>
  <c r="D6" i="16" s="1"/>
  <c r="E6" i="16" s="1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Q16" i="14"/>
  <c r="P16" i="14"/>
  <c r="O16" i="14"/>
  <c r="N16" i="14"/>
  <c r="N17" i="14" s="1"/>
  <c r="M16" i="14"/>
  <c r="L16" i="14"/>
  <c r="K16" i="14"/>
  <c r="J16" i="14"/>
  <c r="J17" i="14" s="1"/>
  <c r="I16" i="14"/>
  <c r="H16" i="14"/>
  <c r="G16" i="14"/>
  <c r="F16" i="14"/>
  <c r="E16" i="14"/>
  <c r="D16" i="14"/>
  <c r="C16" i="14"/>
  <c r="Q14" i="14"/>
  <c r="Q21" i="14" s="1"/>
  <c r="P14" i="14"/>
  <c r="P21" i="14" s="1"/>
  <c r="O14" i="14"/>
  <c r="O21" i="14" s="1"/>
  <c r="N14" i="14"/>
  <c r="N21" i="14" s="1"/>
  <c r="M14" i="14"/>
  <c r="M21" i="14" s="1"/>
  <c r="L14" i="14"/>
  <c r="L21" i="14" s="1"/>
  <c r="K14" i="14"/>
  <c r="K21" i="14" s="1"/>
  <c r="J14" i="14"/>
  <c r="J21" i="14" s="1"/>
  <c r="I14" i="14"/>
  <c r="I21" i="14" s="1"/>
  <c r="H14" i="14"/>
  <c r="H21" i="14" s="1"/>
  <c r="G14" i="14"/>
  <c r="G21" i="14" s="1"/>
  <c r="F14" i="14"/>
  <c r="F21" i="14" s="1"/>
  <c r="E14" i="14"/>
  <c r="E21" i="14" s="1"/>
  <c r="D14" i="14"/>
  <c r="D21" i="14" s="1"/>
  <c r="C14" i="14"/>
  <c r="C21" i="14" s="1"/>
  <c r="Q10" i="14"/>
  <c r="Q18" i="14" s="1"/>
  <c r="P10" i="14"/>
  <c r="P18" i="14" s="1"/>
  <c r="P22" i="14" s="1"/>
  <c r="O10" i="14"/>
  <c r="O20" i="14" s="1"/>
  <c r="N10" i="14"/>
  <c r="N18" i="14" s="1"/>
  <c r="N22" i="14" s="1"/>
  <c r="M10" i="14"/>
  <c r="M18" i="14" s="1"/>
  <c r="L10" i="14"/>
  <c r="L18" i="14" s="1"/>
  <c r="L22" i="14" s="1"/>
  <c r="K10" i="14"/>
  <c r="K20" i="14" s="1"/>
  <c r="J10" i="14"/>
  <c r="J18" i="14" s="1"/>
  <c r="J22" i="14" s="1"/>
  <c r="I10" i="14"/>
  <c r="I18" i="14" s="1"/>
  <c r="H10" i="14"/>
  <c r="H18" i="14" s="1"/>
  <c r="H22" i="14" s="1"/>
  <c r="G10" i="14"/>
  <c r="G20" i="14" s="1"/>
  <c r="F10" i="14"/>
  <c r="F18" i="14" s="1"/>
  <c r="F22" i="14" s="1"/>
  <c r="E10" i="14"/>
  <c r="E18" i="14" s="1"/>
  <c r="D10" i="14"/>
  <c r="D18" i="14" s="1"/>
  <c r="D22" i="14" s="1"/>
  <c r="C10" i="14"/>
  <c r="C20" i="14" s="1"/>
  <c r="B10" i="14"/>
  <c r="N6" i="14"/>
  <c r="J6" i="14"/>
  <c r="F6" i="14"/>
  <c r="Q5" i="14"/>
  <c r="Q6" i="14" s="1"/>
  <c r="P5" i="14"/>
  <c r="P6" i="14" s="1"/>
  <c r="O5" i="14"/>
  <c r="O6" i="14" s="1"/>
  <c r="N5" i="14"/>
  <c r="M5" i="14"/>
  <c r="M6" i="14" s="1"/>
  <c r="L5" i="14"/>
  <c r="L6" i="14" s="1"/>
  <c r="K5" i="14"/>
  <c r="K6" i="14" s="1"/>
  <c r="J5" i="14"/>
  <c r="I5" i="14"/>
  <c r="I6" i="14" s="1"/>
  <c r="H5" i="14"/>
  <c r="H6" i="14" s="1"/>
  <c r="G5" i="14"/>
  <c r="G6" i="14" s="1"/>
  <c r="F5" i="14"/>
  <c r="E5" i="14"/>
  <c r="E6" i="14" s="1"/>
  <c r="D5" i="14"/>
  <c r="D6" i="14" s="1"/>
  <c r="C5" i="14"/>
  <c r="C6" i="14" s="1"/>
  <c r="F17" i="14" l="1"/>
  <c r="E22" i="14"/>
  <c r="E17" i="14"/>
  <c r="I22" i="14"/>
  <c r="I17" i="14"/>
  <c r="M22" i="14"/>
  <c r="M17" i="14"/>
  <c r="Q22" i="14"/>
  <c r="Q17" i="14"/>
  <c r="H17" i="14"/>
  <c r="P17" i="14"/>
  <c r="D17" i="14"/>
  <c r="L17" i="14"/>
  <c r="C18" i="14"/>
  <c r="C22" i="14" s="1"/>
  <c r="G18" i="14"/>
  <c r="G22" i="14" s="1"/>
  <c r="K18" i="14"/>
  <c r="K22" i="14" s="1"/>
  <c r="O18" i="14"/>
  <c r="O22" i="14" s="1"/>
  <c r="D20" i="14"/>
  <c r="H20" i="14"/>
  <c r="L20" i="14"/>
  <c r="P20" i="14"/>
  <c r="E20" i="14"/>
  <c r="I20" i="14"/>
  <c r="M20" i="14"/>
  <c r="Q20" i="14"/>
  <c r="D2" i="16"/>
  <c r="E2" i="16" s="1"/>
  <c r="D3" i="16"/>
  <c r="E3" i="16" s="1"/>
  <c r="G3" i="16" s="1"/>
  <c r="H3" i="16" s="1"/>
  <c r="D5" i="16"/>
  <c r="E5" i="16" s="1"/>
  <c r="G6" i="16" s="1"/>
  <c r="H6" i="16" s="1"/>
  <c r="F20" i="14"/>
  <c r="J20" i="14"/>
  <c r="N20" i="14"/>
  <c r="D4" i="16"/>
  <c r="E4" i="16" s="1"/>
  <c r="D3" i="12"/>
  <c r="D2" i="12"/>
  <c r="G17" i="14" l="1"/>
  <c r="C17" i="14"/>
  <c r="O17" i="14"/>
  <c r="G4" i="16"/>
  <c r="H4" i="16" s="1"/>
  <c r="G5" i="16"/>
  <c r="H5" i="16" s="1"/>
  <c r="K17" i="14"/>
  <c r="C3" i="12"/>
  <c r="C2" i="12"/>
  <c r="C7" i="12"/>
  <c r="C6" i="12"/>
  <c r="C5" i="12"/>
  <c r="C4" i="12"/>
  <c r="C2" i="10" l="1"/>
  <c r="C3" i="10"/>
  <c r="C4" i="10"/>
  <c r="C5" i="10"/>
  <c r="C6" i="10"/>
  <c r="C7" i="10"/>
</calcChain>
</file>

<file path=xl/sharedStrings.xml><?xml version="1.0" encoding="utf-8"?>
<sst xmlns="http://schemas.openxmlformats.org/spreadsheetml/2006/main" count="188" uniqueCount="82">
  <si>
    <t>Source:</t>
  </si>
  <si>
    <t>Electricity</t>
  </si>
  <si>
    <t>other component</t>
  </si>
  <si>
    <t>appliances</t>
  </si>
  <si>
    <t>lighting</t>
  </si>
  <si>
    <t>envelope</t>
  </si>
  <si>
    <t>cooling and ventilation</t>
  </si>
  <si>
    <t>heating</t>
  </si>
  <si>
    <t>commercial</t>
  </si>
  <si>
    <t>rural residential</t>
  </si>
  <si>
    <t>urban residential</t>
  </si>
  <si>
    <t>BRESaC Percent Energy Savings from Retrofitting by Component</t>
  </si>
  <si>
    <t>BRESaC Retrofitting Cost per Unit Energy Saved</t>
  </si>
  <si>
    <t>Percent energy saving (dimensionless)</t>
  </si>
  <si>
    <t>$/BTU</t>
  </si>
  <si>
    <t>Achieving the cost-effective energy transformation of Europe's buildings</t>
  </si>
  <si>
    <t>Joint Research Center</t>
  </si>
  <si>
    <t>https://ec.europa.eu/jrc/en/publication/achieving-cost-effective-energy-transformation-europes-buildings</t>
  </si>
  <si>
    <t>Energy savings cost and potential</t>
  </si>
  <si>
    <t>Stock households</t>
  </si>
  <si>
    <t>new and renovated</t>
  </si>
  <si>
    <t>new</t>
  </si>
  <si>
    <t>renovated</t>
  </si>
  <si>
    <t>TES (thermal energy service) all (ktoe)</t>
  </si>
  <si>
    <t>TES all (kwh/m2)</t>
  </si>
  <si>
    <t>Floor area (m2)</t>
  </si>
  <si>
    <t>TES N&amp;R (ktoe)</t>
  </si>
  <si>
    <t>TES N&amp;R (kwh/m2)</t>
  </si>
  <si>
    <t>Floor area N&amp;R (m2)</t>
  </si>
  <si>
    <t>TES old (ktoe)</t>
  </si>
  <si>
    <t>TES old (kwh/m2)</t>
  </si>
  <si>
    <t>Floor area old (m2)</t>
  </si>
  <si>
    <t>Are per household (m2)</t>
  </si>
  <si>
    <t>Are per household N&amp;R (m2)</t>
  </si>
  <si>
    <t>Are per household old (m2)</t>
  </si>
  <si>
    <t>TES all builds</t>
  </si>
  <si>
    <t>TES kWh/m2</t>
  </si>
  <si>
    <t>Floor area</t>
  </si>
  <si>
    <t>Capros</t>
  </si>
  <si>
    <t>EUR/M2</t>
  </si>
  <si>
    <t>Floor area renovated</t>
  </si>
  <si>
    <t>Energy savings</t>
  </si>
  <si>
    <t>EUR/BTU</t>
  </si>
  <si>
    <t>USD/BTU</t>
  </si>
  <si>
    <t>EU28 - Thermal energy service</t>
  </si>
  <si>
    <t>Thermal energy service (ktoe useful)</t>
  </si>
  <si>
    <t>Space heating</t>
  </si>
  <si>
    <t>Solids</t>
  </si>
  <si>
    <t>Liquified petroleum gas (LPG)</t>
  </si>
  <si>
    <t>Gas/Diesel oil incl. biofuels (GDO)</t>
  </si>
  <si>
    <t>Gas heat pumps</t>
  </si>
  <si>
    <t>Conventional gas heaters</t>
  </si>
  <si>
    <t>Biomass and wastes</t>
  </si>
  <si>
    <t>Geothermal energy</t>
  </si>
  <si>
    <t>Derived heat</t>
  </si>
  <si>
    <t>Advanced electric heating</t>
  </si>
  <si>
    <t>Conventional electric heating</t>
  </si>
  <si>
    <t>Electricity in circulation and other use</t>
  </si>
  <si>
    <t>Space cooling</t>
  </si>
  <si>
    <t>Electric space cooling</t>
  </si>
  <si>
    <t>Hot water</t>
  </si>
  <si>
    <t>Gases incl. biogas</t>
  </si>
  <si>
    <t>Solar</t>
  </si>
  <si>
    <t>Catering</t>
  </si>
  <si>
    <t>EU28 - Thermal energy service per useful surface area</t>
  </si>
  <si>
    <t>Thermal energy service (kWh useful / sqm)</t>
  </si>
  <si>
    <t>Solar (as of total)</t>
  </si>
  <si>
    <t>Solar (as of solar equiped buildings)</t>
  </si>
  <si>
    <t>Electricity in circulation</t>
  </si>
  <si>
    <t>Air conditioning</t>
  </si>
  <si>
    <t>Water heating</t>
  </si>
  <si>
    <t>Cooking</t>
  </si>
  <si>
    <t>EU28 - Thermal energy service per surface area</t>
  </si>
  <si>
    <t>https://rcp.jrc.es/</t>
  </si>
  <si>
    <t>available on request</t>
  </si>
  <si>
    <t>IDEES Database</t>
  </si>
  <si>
    <t xml:space="preserve"> </t>
  </si>
  <si>
    <t>Residential and Commercial data for the calculation</t>
  </si>
  <si>
    <t>Assumption is that 60% of savings are economical, since after that point, costs rise steeply</t>
  </si>
  <si>
    <t xml:space="preserve">based on adjusting 2015 EUR to 2012 EUR with a conversion factor of 1.03 </t>
  </si>
  <si>
    <t>and converting 2012 EUR to 2012 USD with a conversion factor of 0.778</t>
  </si>
  <si>
    <t>We adjust 2015 EUR to 2012 USD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</si>
</sst>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0.000"/>
    <numFmt numFmtId="165" formatCode="0.000000"/>
    <numFmt numFmtId="166" formatCode="_-* #,##0\ _€_-;\-* #,##0\ _€_-;_-* &quot;-&quot;??\ _€_-;_-@_-"/>
    <numFmt numFmtId="167" formatCode="#,##0.000000000_ ;\-#,##0.000000000\ "/>
    <numFmt numFmtId="168" formatCode="_-* #,##0.00_-;\-* #,##0.00_-;_-* &quot;-&quot;??_-;_-@_-"/>
    <numFmt numFmtId="169" formatCode="#,##0.0;\-#,##0.0;&quot;-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Arial"/>
      <family val="2"/>
      <charset val="161"/>
    </font>
    <font>
      <b/>
      <sz val="10"/>
      <color theme="9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43" fontId="1" fillId="0" borderId="0" applyFont="0" applyFill="0" applyBorder="0" applyAlignment="0" applyProtection="0"/>
    <xf numFmtId="0" fontId="7" fillId="0" borderId="0"/>
    <xf numFmtId="168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9" applyNumberFormat="1" applyFont="1"/>
    <xf numFmtId="166" fontId="0" fillId="0" borderId="0" xfId="9" applyNumberFormat="1" applyFont="1"/>
    <xf numFmtId="167" fontId="0" fillId="0" borderId="0" xfId="0" applyNumberFormat="1"/>
    <xf numFmtId="43" fontId="0" fillId="0" borderId="0" xfId="0" applyNumberFormat="1"/>
    <xf numFmtId="0" fontId="8" fillId="3" borderId="5" xfId="10" applyFont="1" applyFill="1" applyBorder="1" applyAlignment="1">
      <alignment horizontal="left" vertical="center"/>
    </xf>
    <xf numFmtId="1" fontId="9" fillId="3" borderId="5" xfId="10" applyNumberFormat="1" applyFont="1" applyFill="1" applyBorder="1" applyAlignment="1">
      <alignment horizontal="center" vertical="center"/>
    </xf>
    <xf numFmtId="0" fontId="10" fillId="4" borderId="0" xfId="10" applyFont="1" applyFill="1" applyAlignment="1">
      <alignment vertical="center"/>
    </xf>
    <xf numFmtId="0" fontId="10" fillId="4" borderId="0" xfId="10" applyNumberFormat="1" applyFont="1" applyFill="1" applyAlignment="1">
      <alignment vertical="center"/>
    </xf>
    <xf numFmtId="0" fontId="11" fillId="5" borderId="5" xfId="10" applyFont="1" applyFill="1" applyBorder="1" applyAlignment="1">
      <alignment horizontal="left" vertical="center"/>
    </xf>
    <xf numFmtId="169" fontId="12" fillId="5" borderId="5" xfId="11" applyNumberFormat="1" applyFont="1" applyFill="1" applyBorder="1" applyAlignment="1">
      <alignment vertical="center"/>
    </xf>
    <xf numFmtId="0" fontId="13" fillId="6" borderId="5" xfId="10" applyFont="1" applyFill="1" applyBorder="1" applyAlignment="1">
      <alignment horizontal="left" vertical="center" indent="1"/>
    </xf>
    <xf numFmtId="169" fontId="14" fillId="6" borderId="5" xfId="11" applyNumberFormat="1" applyFont="1" applyFill="1" applyBorder="1" applyAlignment="1">
      <alignment vertical="center"/>
    </xf>
    <xf numFmtId="0" fontId="10" fillId="4" borderId="0" xfId="10" applyFont="1" applyFill="1" applyAlignment="1">
      <alignment horizontal="left" vertical="center" indent="2"/>
    </xf>
    <xf numFmtId="169" fontId="10" fillId="4" borderId="0" xfId="11" applyNumberFormat="1" applyFont="1" applyFill="1" applyAlignment="1">
      <alignment vertical="center"/>
    </xf>
    <xf numFmtId="0" fontId="10" fillId="4" borderId="0" xfId="10" applyFont="1" applyFill="1" applyBorder="1" applyAlignment="1">
      <alignment horizontal="left" vertical="center" indent="2"/>
    </xf>
    <xf numFmtId="169" fontId="10" fillId="4" borderId="0" xfId="11" applyNumberFormat="1" applyFont="1" applyFill="1" applyBorder="1" applyAlignment="1">
      <alignment vertical="center"/>
    </xf>
    <xf numFmtId="0" fontId="10" fillId="4" borderId="6" xfId="10" applyFont="1" applyFill="1" applyBorder="1" applyAlignment="1">
      <alignment horizontal="left" vertical="center" indent="2"/>
    </xf>
    <xf numFmtId="169" fontId="10" fillId="4" borderId="6" xfId="11" applyNumberFormat="1" applyFont="1" applyFill="1" applyBorder="1" applyAlignment="1">
      <alignment vertical="center"/>
    </xf>
    <xf numFmtId="169" fontId="10" fillId="0" borderId="0" xfId="11" applyNumberFormat="1" applyFont="1" applyFill="1" applyAlignment="1">
      <alignment vertical="center"/>
    </xf>
    <xf numFmtId="0" fontId="15" fillId="4" borderId="7" xfId="10" applyFont="1" applyFill="1" applyBorder="1" applyAlignment="1">
      <alignment horizontal="left" vertical="center" indent="2"/>
    </xf>
    <xf numFmtId="169" fontId="16" fillId="4" borderId="7" xfId="11" applyNumberFormat="1" applyFont="1" applyFill="1" applyBorder="1" applyAlignment="1">
      <alignment vertical="center"/>
    </xf>
    <xf numFmtId="0" fontId="15" fillId="4" borderId="8" xfId="10" applyFont="1" applyFill="1" applyBorder="1" applyAlignment="1">
      <alignment horizontal="left" vertical="center" indent="2"/>
    </xf>
    <xf numFmtId="169" fontId="10" fillId="4" borderId="8" xfId="11" applyNumberFormat="1" applyFont="1" applyFill="1" applyBorder="1" applyAlignment="1">
      <alignment vertical="center"/>
    </xf>
    <xf numFmtId="0" fontId="10" fillId="4" borderId="8" xfId="10" applyFont="1" applyFill="1" applyBorder="1" applyAlignment="1">
      <alignment horizontal="left" vertical="center" indent="2"/>
    </xf>
    <xf numFmtId="0" fontId="10" fillId="0" borderId="0" xfId="10" applyFont="1" applyAlignment="1">
      <alignment vertical="center"/>
    </xf>
    <xf numFmtId="169" fontId="15" fillId="4" borderId="7" xfId="11" applyNumberFormat="1" applyFont="1" applyFill="1" applyBorder="1" applyAlignment="1">
      <alignment vertical="center"/>
    </xf>
    <xf numFmtId="169" fontId="15" fillId="4" borderId="8" xfId="11" applyNumberFormat="1" applyFont="1" applyFill="1" applyBorder="1" applyAlignment="1">
      <alignment vertical="center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3" fillId="0" borderId="0" xfId="1" applyFill="1"/>
  </cellXfs>
  <cellStyles count="12">
    <cellStyle name="Body: normal cell" xfId="6"/>
    <cellStyle name="Font: Calibri, 9pt regular" xfId="2"/>
    <cellStyle name="Footnotes: top row" xfId="7"/>
    <cellStyle name="Header: bottom row" xfId="3"/>
    <cellStyle name="Komma 2" xfId="9"/>
    <cellStyle name="Komma 3" xfId="11"/>
    <cellStyle name="Link" xfId="1" builtinId="8"/>
    <cellStyle name="Normal 2" xfId="8"/>
    <cellStyle name="Normal 2 2" xfId="10"/>
    <cellStyle name="Parent row" xfId="5"/>
    <cellStyle name="Standard" xfId="0" builtinId="0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'Energy savings cost calulation'!$C$1</c:f>
              <c:strCache>
                <c:ptCount val="1"/>
                <c:pt idx="0">
                  <c:v>Capros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'Energy savings cost calulation'!$B$2:$B$9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'Energy savings cost calulation'!$C$2:$C$9</c:f>
              <c:numCache>
                <c:formatCode>General</c:formatCode>
                <c:ptCount val="8"/>
                <c:pt idx="0">
                  <c:v>72.967051512853615</c:v>
                </c:pt>
                <c:pt idx="1">
                  <c:v>89.658498332509851</c:v>
                </c:pt>
                <c:pt idx="2">
                  <c:v>110.16816709147983</c:v>
                </c:pt>
                <c:pt idx="3">
                  <c:v>135.36948829194674</c:v>
                </c:pt>
                <c:pt idx="4">
                  <c:v>166.33569246193542</c:v>
                </c:pt>
                <c:pt idx="5">
                  <c:v>204.38551505138201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'Energy savings cost calulation'!$D$1</c:f>
              <c:strCache>
                <c:ptCount val="1"/>
                <c:pt idx="0">
                  <c:v>EUR/M2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'Energy savings cost calulation'!$B$2:$B$9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'Energy savings cost calulation'!$D$2:$D$9</c:f>
              <c:numCache>
                <c:formatCode>_-* #,##0\ _€_-;\-* #,##0\ _€_-;_-* "-"??\ _€_-;_-@_-</c:formatCode>
                <c:ptCount val="8"/>
                <c:pt idx="0">
                  <c:v>72.967051512853615</c:v>
                </c:pt>
                <c:pt idx="1">
                  <c:v>99.250744220559298</c:v>
                </c:pt>
                <c:pt idx="2">
                  <c:v>125.53443692826497</c:v>
                </c:pt>
                <c:pt idx="3">
                  <c:v>151.81812963597065</c:v>
                </c:pt>
                <c:pt idx="4">
                  <c:v>178.10182234367633</c:v>
                </c:pt>
                <c:pt idx="5">
                  <c:v>204.38551505138201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17832"/>
        <c:axId val="654818616"/>
      </c:scatterChart>
      <c:valAx>
        <c:axId val="65481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818616"/>
        <c:crosses val="autoZero"/>
        <c:crossBetween val="midCat"/>
      </c:valAx>
      <c:valAx>
        <c:axId val="6548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81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68580</xdr:rowOff>
    </xdr:from>
    <xdr:to>
      <xdr:col>9</xdr:col>
      <xdr:colOff>21969</xdr:colOff>
      <xdr:row>23</xdr:row>
      <xdr:rowOff>119483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68580"/>
          <a:ext cx="7123809" cy="4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15240</xdr:rowOff>
    </xdr:from>
    <xdr:to>
      <xdr:col>15</xdr:col>
      <xdr:colOff>609600</xdr:colOff>
      <xdr:row>24</xdr:row>
      <xdr:rowOff>15240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35"/>
  <sheetViews>
    <sheetView topLeftCell="A2" workbookViewId="0">
      <selection activeCell="A19" sqref="A19"/>
    </sheetView>
  </sheetViews>
  <sheetFormatPr baseColWidth="10" defaultColWidth="8.88671875" defaultRowHeight="14.4" x14ac:dyDescent="0.3"/>
  <cols>
    <col min="1" max="1" width="8.88671875" style="5"/>
    <col min="2" max="2" width="73.109375" style="5" customWidth="1"/>
    <col min="3" max="16384" width="8.88671875" style="5"/>
  </cols>
  <sheetData>
    <row r="1" spans="1:3" customFormat="1" x14ac:dyDescent="0.3">
      <c r="A1" s="1" t="s">
        <v>11</v>
      </c>
    </row>
    <row r="2" spans="1:3" customFormat="1" x14ac:dyDescent="0.3">
      <c r="A2" s="1" t="s">
        <v>12</v>
      </c>
    </row>
    <row r="3" spans="1:3" customFormat="1" x14ac:dyDescent="0.3"/>
    <row r="4" spans="1:3" customFormat="1" x14ac:dyDescent="0.3">
      <c r="A4" s="1" t="s">
        <v>0</v>
      </c>
      <c r="B4" s="4" t="s">
        <v>18</v>
      </c>
    </row>
    <row r="5" spans="1:3" customFormat="1" x14ac:dyDescent="0.3">
      <c r="B5" t="s">
        <v>16</v>
      </c>
    </row>
    <row r="6" spans="1:3" customFormat="1" x14ac:dyDescent="0.3">
      <c r="B6" s="2">
        <v>2018</v>
      </c>
    </row>
    <row r="7" spans="1:3" customFormat="1" x14ac:dyDescent="0.3">
      <c r="B7" t="s">
        <v>15</v>
      </c>
    </row>
    <row r="8" spans="1:3" customFormat="1" x14ac:dyDescent="0.3">
      <c r="B8" s="2" t="s">
        <v>17</v>
      </c>
    </row>
    <row r="9" spans="1:3" customFormat="1" x14ac:dyDescent="0.3"/>
    <row r="10" spans="1:3" customFormat="1" x14ac:dyDescent="0.3">
      <c r="B10" s="4" t="s">
        <v>77</v>
      </c>
      <c r="C10" t="s">
        <v>76</v>
      </c>
    </row>
    <row r="11" spans="1:3" customFormat="1" x14ac:dyDescent="0.3">
      <c r="B11" t="s">
        <v>16</v>
      </c>
    </row>
    <row r="12" spans="1:3" customFormat="1" x14ac:dyDescent="0.3">
      <c r="B12" s="2">
        <v>2018</v>
      </c>
    </row>
    <row r="13" spans="1:3" customFormat="1" x14ac:dyDescent="0.3">
      <c r="B13" t="s">
        <v>75</v>
      </c>
    </row>
    <row r="14" spans="1:3" customFormat="1" x14ac:dyDescent="0.3">
      <c r="B14" s="3" t="s">
        <v>73</v>
      </c>
    </row>
    <row r="15" spans="1:3" customFormat="1" x14ac:dyDescent="0.3">
      <c r="B15" t="s">
        <v>74</v>
      </c>
    </row>
    <row r="17" spans="1:2" x14ac:dyDescent="0.3">
      <c r="A17" s="5" t="s">
        <v>78</v>
      </c>
      <c r="B17" s="37"/>
    </row>
    <row r="18" spans="1:2" x14ac:dyDescent="0.3">
      <c r="A18" t="s">
        <v>81</v>
      </c>
    </row>
    <row r="19" spans="1:2" x14ac:dyDescent="0.3">
      <c r="A19">
        <v>0.80600000000000005</v>
      </c>
      <c r="B19" s="38"/>
    </row>
    <row r="20" spans="1:2" x14ac:dyDescent="0.3">
      <c r="A20" t="s">
        <v>79</v>
      </c>
    </row>
    <row r="21" spans="1:2" x14ac:dyDescent="0.3">
      <c r="A21" t="s">
        <v>80</v>
      </c>
      <c r="B21" s="39"/>
    </row>
    <row r="24" spans="1:2" x14ac:dyDescent="0.3">
      <c r="B24" s="37"/>
    </row>
    <row r="26" spans="1:2" x14ac:dyDescent="0.3">
      <c r="B26" s="38"/>
    </row>
    <row r="28" spans="1:2" x14ac:dyDescent="0.3">
      <c r="B28" s="39"/>
    </row>
    <row r="31" spans="1:2" x14ac:dyDescent="0.3">
      <c r="B31" s="37"/>
    </row>
    <row r="33" spans="2:2" x14ac:dyDescent="0.3">
      <c r="B33" s="38"/>
    </row>
    <row r="35" spans="2:2" x14ac:dyDescent="0.3">
      <c r="B35" s="39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3"/>
  </sheetPr>
  <dimension ref="A1:D7"/>
  <sheetViews>
    <sheetView tabSelected="1" workbookViewId="0">
      <selection activeCell="D2" sqref="D2"/>
    </sheetView>
  </sheetViews>
  <sheetFormatPr baseColWidth="10" defaultColWidth="8.88671875" defaultRowHeight="14.4" x14ac:dyDescent="0.3"/>
  <cols>
    <col min="1" max="1" width="23.5546875" customWidth="1"/>
    <col min="2" max="2" width="21.33203125" customWidth="1"/>
    <col min="3" max="3" width="20.6640625" customWidth="1"/>
    <col min="4" max="4" width="20.33203125" customWidth="1"/>
  </cols>
  <sheetData>
    <row r="1" spans="1:4" ht="28.8" x14ac:dyDescent="0.3">
      <c r="A1" s="7" t="s">
        <v>13</v>
      </c>
      <c r="B1" s="6" t="s">
        <v>10</v>
      </c>
      <c r="C1" s="6" t="s">
        <v>9</v>
      </c>
      <c r="D1" s="6" t="s">
        <v>8</v>
      </c>
    </row>
    <row r="2" spans="1:4" x14ac:dyDescent="0.3">
      <c r="A2" t="s">
        <v>7</v>
      </c>
      <c r="B2" s="8">
        <v>0.6</v>
      </c>
      <c r="C2" s="8">
        <f t="shared" ref="C2:C7" si="0">$B2</f>
        <v>0.6</v>
      </c>
      <c r="D2" s="8">
        <v>0.6</v>
      </c>
    </row>
    <row r="3" spans="1:4" x14ac:dyDescent="0.3">
      <c r="A3" t="s">
        <v>6</v>
      </c>
      <c r="B3" s="8">
        <v>0.6</v>
      </c>
      <c r="C3" s="8">
        <f t="shared" si="0"/>
        <v>0.6</v>
      </c>
      <c r="D3" s="8">
        <v>0.6</v>
      </c>
    </row>
    <row r="4" spans="1:4" x14ac:dyDescent="0.3">
      <c r="A4" t="s">
        <v>5</v>
      </c>
      <c r="B4">
        <v>0</v>
      </c>
      <c r="C4">
        <f t="shared" si="0"/>
        <v>0</v>
      </c>
      <c r="D4">
        <v>0</v>
      </c>
    </row>
    <row r="5" spans="1:4" x14ac:dyDescent="0.3">
      <c r="A5" t="s">
        <v>4</v>
      </c>
      <c r="B5">
        <v>0</v>
      </c>
      <c r="C5">
        <f t="shared" si="0"/>
        <v>0</v>
      </c>
      <c r="D5">
        <v>0</v>
      </c>
    </row>
    <row r="6" spans="1:4" x14ac:dyDescent="0.3">
      <c r="A6" t="s">
        <v>3</v>
      </c>
      <c r="B6">
        <v>0</v>
      </c>
      <c r="C6">
        <f t="shared" si="0"/>
        <v>0</v>
      </c>
      <c r="D6">
        <v>0</v>
      </c>
    </row>
    <row r="7" spans="1:4" x14ac:dyDescent="0.3">
      <c r="A7" t="s">
        <v>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/>
  </sheetPr>
  <dimension ref="A1:D7"/>
  <sheetViews>
    <sheetView workbookViewId="0">
      <selection activeCell="E2" sqref="E2"/>
    </sheetView>
  </sheetViews>
  <sheetFormatPr baseColWidth="10" defaultColWidth="8.88671875" defaultRowHeight="14.4" x14ac:dyDescent="0.3"/>
  <cols>
    <col min="1" max="1" width="23.5546875" customWidth="1"/>
    <col min="2" max="2" width="21.33203125" customWidth="1"/>
    <col min="3" max="3" width="20.6640625" customWidth="1"/>
    <col min="4" max="4" width="20.33203125" customWidth="1"/>
  </cols>
  <sheetData>
    <row r="1" spans="1:4" x14ac:dyDescent="0.3">
      <c r="A1" s="7" t="s">
        <v>14</v>
      </c>
      <c r="B1" s="6" t="s">
        <v>10</v>
      </c>
      <c r="C1" s="6" t="s">
        <v>9</v>
      </c>
      <c r="D1" s="6" t="s">
        <v>8</v>
      </c>
    </row>
    <row r="2" spans="1:4" x14ac:dyDescent="0.3">
      <c r="A2" t="s">
        <v>7</v>
      </c>
      <c r="B2" s="9">
        <v>6.8250498169840866E-4</v>
      </c>
      <c r="C2" s="9">
        <f t="shared" ref="C2:D7" si="0">$B2</f>
        <v>6.8250498169840866E-4</v>
      </c>
      <c r="D2" s="9">
        <f t="shared" si="0"/>
        <v>6.8250498169840866E-4</v>
      </c>
    </row>
    <row r="3" spans="1:4" x14ac:dyDescent="0.3">
      <c r="A3" t="s">
        <v>6</v>
      </c>
      <c r="B3" s="9">
        <v>6.8250498169840866E-4</v>
      </c>
      <c r="C3" s="9">
        <f t="shared" si="0"/>
        <v>6.8250498169840866E-4</v>
      </c>
      <c r="D3" s="9">
        <f t="shared" si="0"/>
        <v>6.8250498169840866E-4</v>
      </c>
    </row>
    <row r="4" spans="1:4" x14ac:dyDescent="0.3">
      <c r="A4" t="s">
        <v>5</v>
      </c>
      <c r="B4">
        <v>0</v>
      </c>
      <c r="C4">
        <f t="shared" si="0"/>
        <v>0</v>
      </c>
      <c r="D4">
        <v>0</v>
      </c>
    </row>
    <row r="5" spans="1:4" x14ac:dyDescent="0.3">
      <c r="A5" t="s">
        <v>4</v>
      </c>
      <c r="B5">
        <v>0</v>
      </c>
      <c r="C5">
        <f t="shared" si="0"/>
        <v>0</v>
      </c>
      <c r="D5">
        <v>0</v>
      </c>
    </row>
    <row r="6" spans="1:4" x14ac:dyDescent="0.3">
      <c r="A6" t="s">
        <v>3</v>
      </c>
      <c r="B6">
        <v>0</v>
      </c>
      <c r="C6">
        <f t="shared" si="0"/>
        <v>0</v>
      </c>
      <c r="D6">
        <v>0</v>
      </c>
    </row>
    <row r="7" spans="1:4" x14ac:dyDescent="0.3">
      <c r="A7" t="s">
        <v>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>
      <selection activeCell="L14" sqref="L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Q3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3" sqref="B3"/>
    </sheetView>
  </sheetViews>
  <sheetFormatPr baseColWidth="10" defaultColWidth="9.109375" defaultRowHeight="12" customHeight="1" x14ac:dyDescent="0.3"/>
  <cols>
    <col min="1" max="1" width="40.6640625" style="16" customWidth="1"/>
    <col min="2" max="2" width="10.6640625" style="34" customWidth="1"/>
    <col min="3" max="17" width="10.6640625" style="16" customWidth="1"/>
    <col min="18" max="16384" width="9.109375" style="16"/>
  </cols>
  <sheetData>
    <row r="1" spans="1:17" ht="12.9" customHeight="1" x14ac:dyDescent="0.3">
      <c r="A1" s="14" t="s">
        <v>72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17" customFormat="1" ht="12" customHeight="1" x14ac:dyDescent="0.3"/>
    <row r="3" spans="1:17" ht="12.9" customHeight="1" x14ac:dyDescent="0.3">
      <c r="A3" s="18" t="s">
        <v>65</v>
      </c>
      <c r="B3" s="19">
        <v>111.44707164393239</v>
      </c>
      <c r="C3" s="19">
        <v>117.35646181222299</v>
      </c>
      <c r="D3" s="19">
        <v>113.75621638597998</v>
      </c>
      <c r="E3" s="19">
        <v>116.61626974913094</v>
      </c>
      <c r="F3" s="19">
        <v>115.72674034992528</v>
      </c>
      <c r="G3" s="19">
        <v>114.50733311724038</v>
      </c>
      <c r="H3" s="19">
        <v>112.28119944480385</v>
      </c>
      <c r="I3" s="19">
        <v>103.15731726475389</v>
      </c>
      <c r="J3" s="19">
        <v>107.61776674406813</v>
      </c>
      <c r="K3" s="19">
        <v>105.31371900906002</v>
      </c>
      <c r="L3" s="19">
        <v>113.26396564994513</v>
      </c>
      <c r="M3" s="19">
        <v>97.84806804307091</v>
      </c>
      <c r="N3" s="19">
        <v>103.47101136832086</v>
      </c>
      <c r="O3" s="19">
        <v>105.14209470126566</v>
      </c>
      <c r="P3" s="19">
        <v>90.454509518030903</v>
      </c>
      <c r="Q3" s="19">
        <v>95.021614224267623</v>
      </c>
    </row>
    <row r="4" spans="1:17" ht="12.9" customHeight="1" x14ac:dyDescent="0.3">
      <c r="A4" s="20" t="s">
        <v>46</v>
      </c>
      <c r="B4" s="21">
        <v>86.405660695812983</v>
      </c>
      <c r="C4" s="21">
        <v>92.124753433005949</v>
      </c>
      <c r="D4" s="21">
        <v>88.303328864464959</v>
      </c>
      <c r="E4" s="21">
        <v>90.706833149087359</v>
      </c>
      <c r="F4" s="21">
        <v>89.669370494375045</v>
      </c>
      <c r="G4" s="21">
        <v>88.303433990448767</v>
      </c>
      <c r="H4" s="21">
        <v>85.973119541020822</v>
      </c>
      <c r="I4" s="21">
        <v>76.876948968404434</v>
      </c>
      <c r="J4" s="21">
        <v>81.398235812104502</v>
      </c>
      <c r="K4" s="21">
        <v>79.061803995068331</v>
      </c>
      <c r="L4" s="21">
        <v>86.568895580694559</v>
      </c>
      <c r="M4" s="21">
        <v>71.424046635774133</v>
      </c>
      <c r="N4" s="21">
        <v>76.431802631282181</v>
      </c>
      <c r="O4" s="21">
        <v>77.977856567770615</v>
      </c>
      <c r="P4" s="21">
        <v>63.630811697475181</v>
      </c>
      <c r="Q4" s="21">
        <v>68.041028784591745</v>
      </c>
    </row>
    <row r="5" spans="1:17" ht="12" customHeight="1" x14ac:dyDescent="0.3">
      <c r="A5" s="22" t="s">
        <v>47</v>
      </c>
      <c r="B5" s="23">
        <v>80.046756632262515</v>
      </c>
      <c r="C5" s="23">
        <v>84.488616171837251</v>
      </c>
      <c r="D5" s="23">
        <v>81.349002131333208</v>
      </c>
      <c r="E5" s="23">
        <v>79.449005710655456</v>
      </c>
      <c r="F5" s="23">
        <v>77.622738731312026</v>
      </c>
      <c r="G5" s="23">
        <v>77.057099737840247</v>
      </c>
      <c r="H5" s="23">
        <v>81.279649687786247</v>
      </c>
      <c r="I5" s="23">
        <v>72.384154373532581</v>
      </c>
      <c r="J5" s="23">
        <v>74.911857385044883</v>
      </c>
      <c r="K5" s="23">
        <v>74.742815199364017</v>
      </c>
      <c r="L5" s="23">
        <v>85.440644104530975</v>
      </c>
      <c r="M5" s="23">
        <v>72.638976077606046</v>
      </c>
      <c r="N5" s="23">
        <v>75.448008637224149</v>
      </c>
      <c r="O5" s="23">
        <v>75.482319670040496</v>
      </c>
      <c r="P5" s="23">
        <v>66.53965447984443</v>
      </c>
      <c r="Q5" s="23">
        <v>67.617506422970976</v>
      </c>
    </row>
    <row r="6" spans="1:17" ht="12" customHeight="1" x14ac:dyDescent="0.3">
      <c r="A6" s="22" t="s">
        <v>48</v>
      </c>
      <c r="B6" s="23">
        <v>50.464708672657032</v>
      </c>
      <c r="C6" s="23">
        <v>52.282560842935169</v>
      </c>
      <c r="D6" s="23">
        <v>52.67890955373322</v>
      </c>
      <c r="E6" s="23">
        <v>55.370976638548029</v>
      </c>
      <c r="F6" s="23">
        <v>58.360788404225232</v>
      </c>
      <c r="G6" s="23">
        <v>58.58776760604632</v>
      </c>
      <c r="H6" s="23">
        <v>58.55743043592981</v>
      </c>
      <c r="I6" s="23">
        <v>54.184861299257854</v>
      </c>
      <c r="J6" s="23">
        <v>55.472384914384534</v>
      </c>
      <c r="K6" s="23">
        <v>55.195783728623852</v>
      </c>
      <c r="L6" s="23">
        <v>55.324528915043516</v>
      </c>
      <c r="M6" s="23">
        <v>45.934239001811918</v>
      </c>
      <c r="N6" s="23">
        <v>47.020556793595709</v>
      </c>
      <c r="O6" s="23">
        <v>46.807891195539092</v>
      </c>
      <c r="P6" s="23">
        <v>38.979497648325307</v>
      </c>
      <c r="Q6" s="23">
        <v>41.277647508586064</v>
      </c>
    </row>
    <row r="7" spans="1:17" ht="12" customHeight="1" x14ac:dyDescent="0.3">
      <c r="A7" s="22" t="s">
        <v>49</v>
      </c>
      <c r="B7" s="23">
        <v>86.527626241189992</v>
      </c>
      <c r="C7" s="23">
        <v>95.86250185480408</v>
      </c>
      <c r="D7" s="23">
        <v>88.667228716473105</v>
      </c>
      <c r="E7" s="23">
        <v>92.98540003650254</v>
      </c>
      <c r="F7" s="23">
        <v>90.614795454998102</v>
      </c>
      <c r="G7" s="23">
        <v>90.276529650075716</v>
      </c>
      <c r="H7" s="23">
        <v>90.602600261586304</v>
      </c>
      <c r="I7" s="23">
        <v>71.882985560794552</v>
      </c>
      <c r="J7" s="23">
        <v>87.098282180475252</v>
      </c>
      <c r="K7" s="23">
        <v>80.311835871515228</v>
      </c>
      <c r="L7" s="23">
        <v>82.380697053695357</v>
      </c>
      <c r="M7" s="23">
        <v>70.78131267977038</v>
      </c>
      <c r="N7" s="23">
        <v>73.989271352226552</v>
      </c>
      <c r="O7" s="23">
        <v>76.647290565568738</v>
      </c>
      <c r="P7" s="23">
        <v>63.585733275809297</v>
      </c>
      <c r="Q7" s="23">
        <v>66.43515670742849</v>
      </c>
    </row>
    <row r="8" spans="1:17" ht="12" customHeight="1" x14ac:dyDescent="0.3">
      <c r="A8" s="22" t="s">
        <v>61</v>
      </c>
      <c r="B8" s="23">
        <v>87.654974500474395</v>
      </c>
      <c r="C8" s="23">
        <v>92.092387558127399</v>
      </c>
      <c r="D8" s="23">
        <v>88.707907834753442</v>
      </c>
      <c r="E8" s="23">
        <v>90.271712457848196</v>
      </c>
      <c r="F8" s="23">
        <v>90.033846308802779</v>
      </c>
      <c r="G8" s="23">
        <v>87.60896495683798</v>
      </c>
      <c r="H8" s="23">
        <v>84.182399327320198</v>
      </c>
      <c r="I8" s="23">
        <v>76.699489193449395</v>
      </c>
      <c r="J8" s="23">
        <v>79.564632772958703</v>
      </c>
      <c r="K8" s="23">
        <v>77.731811197615542</v>
      </c>
      <c r="L8" s="23">
        <v>87.001572863738716</v>
      </c>
      <c r="M8" s="23">
        <v>69.385215889024636</v>
      </c>
      <c r="N8" s="23">
        <v>74.946098228595574</v>
      </c>
      <c r="O8" s="23">
        <v>77.802903430231339</v>
      </c>
      <c r="P8" s="23">
        <v>60.692977000534079</v>
      </c>
      <c r="Q8" s="23">
        <v>66.195425126168033</v>
      </c>
    </row>
    <row r="9" spans="1:17" ht="12" customHeight="1" x14ac:dyDescent="0.3">
      <c r="A9" s="22" t="s">
        <v>52</v>
      </c>
      <c r="B9" s="23">
        <v>67.575970923421863</v>
      </c>
      <c r="C9" s="23">
        <v>71.30074241227598</v>
      </c>
      <c r="D9" s="23">
        <v>69.40273290620857</v>
      </c>
      <c r="E9" s="23">
        <v>75.083283494565023</v>
      </c>
      <c r="F9" s="23">
        <v>71.786987733878519</v>
      </c>
      <c r="G9" s="23">
        <v>73.412631988951574</v>
      </c>
      <c r="H9" s="23">
        <v>71.380797899699118</v>
      </c>
      <c r="I9" s="23">
        <v>67.470166168418658</v>
      </c>
      <c r="J9" s="23">
        <v>71.317509451353374</v>
      </c>
      <c r="K9" s="23">
        <v>70.793849133584388</v>
      </c>
      <c r="L9" s="23">
        <v>74.836699899469025</v>
      </c>
      <c r="M9" s="23">
        <v>63.132199520693902</v>
      </c>
      <c r="N9" s="23">
        <v>67.751375294630989</v>
      </c>
      <c r="O9" s="23">
        <v>66.069868662504589</v>
      </c>
      <c r="P9" s="23">
        <v>55.750958198982971</v>
      </c>
      <c r="Q9" s="23">
        <v>59.171088440699464</v>
      </c>
    </row>
    <row r="10" spans="1:17" ht="12" customHeight="1" x14ac:dyDescent="0.3">
      <c r="A10" s="22" t="s">
        <v>53</v>
      </c>
      <c r="B10" s="23">
        <v>87.021087519326599</v>
      </c>
      <c r="C10" s="23">
        <v>87.114531847712342</v>
      </c>
      <c r="D10" s="23">
        <v>86.701624847947059</v>
      </c>
      <c r="E10" s="23">
        <v>88.139744112028069</v>
      </c>
      <c r="F10" s="23">
        <v>91.119972486963377</v>
      </c>
      <c r="G10" s="23">
        <v>78.477761734708864</v>
      </c>
      <c r="H10" s="23">
        <v>78.254606104805958</v>
      </c>
      <c r="I10" s="23">
        <v>66.421208514838227</v>
      </c>
      <c r="J10" s="23">
        <v>67.379343257643598</v>
      </c>
      <c r="K10" s="23">
        <v>68.147570751151889</v>
      </c>
      <c r="L10" s="23">
        <v>71.460296926010912</v>
      </c>
      <c r="M10" s="23">
        <v>62.071575449076974</v>
      </c>
      <c r="N10" s="23">
        <v>63.69551464860097</v>
      </c>
      <c r="O10" s="23">
        <v>62.043853668029222</v>
      </c>
      <c r="P10" s="23">
        <v>54.629935835334571</v>
      </c>
      <c r="Q10" s="23">
        <v>57.885272115850732</v>
      </c>
    </row>
    <row r="11" spans="1:17" ht="12" customHeight="1" x14ac:dyDescent="0.3">
      <c r="A11" s="22" t="s">
        <v>54</v>
      </c>
      <c r="B11" s="23">
        <v>88.056292241419257</v>
      </c>
      <c r="C11" s="23">
        <v>92.815495581322153</v>
      </c>
      <c r="D11" s="23">
        <v>91.313199475991397</v>
      </c>
      <c r="E11" s="23">
        <v>88.747581647278963</v>
      </c>
      <c r="F11" s="23">
        <v>88.945546404179481</v>
      </c>
      <c r="G11" s="23">
        <v>88.776163766655728</v>
      </c>
      <c r="H11" s="23">
        <v>85.934874583607765</v>
      </c>
      <c r="I11" s="23">
        <v>80.114714870129148</v>
      </c>
      <c r="J11" s="23">
        <v>81.971950171814299</v>
      </c>
      <c r="K11" s="23">
        <v>81.88801672997748</v>
      </c>
      <c r="L11" s="23">
        <v>91.029578110826179</v>
      </c>
      <c r="M11" s="23">
        <v>79.150491746672458</v>
      </c>
      <c r="N11" s="23">
        <v>82.598899263868873</v>
      </c>
      <c r="O11" s="23">
        <v>83.438772064237014</v>
      </c>
      <c r="P11" s="23">
        <v>71.698182445183534</v>
      </c>
      <c r="Q11" s="23">
        <v>74.209961552710141</v>
      </c>
    </row>
    <row r="12" spans="1:17" ht="12" customHeight="1" x14ac:dyDescent="0.3">
      <c r="A12" s="22" t="s">
        <v>55</v>
      </c>
      <c r="B12" s="23">
        <v>102.68658560387108</v>
      </c>
      <c r="C12" s="23">
        <v>106.13542301019396</v>
      </c>
      <c r="D12" s="23">
        <v>104.2463475400321</v>
      </c>
      <c r="E12" s="23">
        <v>106.50052088277025</v>
      </c>
      <c r="F12" s="23">
        <v>103.35841261847987</v>
      </c>
      <c r="G12" s="23">
        <v>102.16623027708597</v>
      </c>
      <c r="H12" s="23">
        <v>98.189113817864126</v>
      </c>
      <c r="I12" s="23">
        <v>90.938756078214027</v>
      </c>
      <c r="J12" s="23">
        <v>91.221690521300303</v>
      </c>
      <c r="K12" s="23">
        <v>91.284109307435102</v>
      </c>
      <c r="L12" s="23">
        <v>101.55142275506834</v>
      </c>
      <c r="M12" s="23">
        <v>84.814272294006187</v>
      </c>
      <c r="N12" s="23">
        <v>91.597227120170942</v>
      </c>
      <c r="O12" s="23">
        <v>90.010711228757302</v>
      </c>
      <c r="P12" s="23">
        <v>78.63329683216854</v>
      </c>
      <c r="Q12" s="23">
        <v>82.479647243295332</v>
      </c>
    </row>
    <row r="13" spans="1:17" ht="12" customHeight="1" x14ac:dyDescent="0.3">
      <c r="A13" s="24" t="s">
        <v>56</v>
      </c>
      <c r="B13" s="25">
        <v>97.20677170395119</v>
      </c>
      <c r="C13" s="25">
        <v>103.34802443110169</v>
      </c>
      <c r="D13" s="25">
        <v>99.077988849258119</v>
      </c>
      <c r="E13" s="25">
        <v>102.78147963855626</v>
      </c>
      <c r="F13" s="25">
        <v>102.3479864647754</v>
      </c>
      <c r="G13" s="25">
        <v>98.208197175009374</v>
      </c>
      <c r="H13" s="25">
        <v>95.341224855636398</v>
      </c>
      <c r="I13" s="25">
        <v>85.177763101639627</v>
      </c>
      <c r="J13" s="25">
        <v>87.958383507810922</v>
      </c>
      <c r="K13" s="25">
        <v>83.849871529782078</v>
      </c>
      <c r="L13" s="25">
        <v>94.417622901025183</v>
      </c>
      <c r="M13" s="25">
        <v>73.899055142219737</v>
      </c>
      <c r="N13" s="25">
        <v>82.864160116024649</v>
      </c>
      <c r="O13" s="25">
        <v>85.451161833597183</v>
      </c>
      <c r="P13" s="25">
        <v>68.216051767748127</v>
      </c>
      <c r="Q13" s="25">
        <v>72.845684363478298</v>
      </c>
    </row>
    <row r="14" spans="1:17" ht="12" customHeight="1" x14ac:dyDescent="0.3">
      <c r="A14" s="26" t="s">
        <v>68</v>
      </c>
      <c r="B14" s="27">
        <v>1.6228074320263355</v>
      </c>
      <c r="C14" s="27">
        <v>1.7219855007104614</v>
      </c>
      <c r="D14" s="27">
        <v>1.703605935935373</v>
      </c>
      <c r="E14" s="27">
        <v>1.9834671544632076</v>
      </c>
      <c r="F14" s="27">
        <v>1.9877421071577768</v>
      </c>
      <c r="G14" s="27">
        <v>1.9059465755207761</v>
      </c>
      <c r="H14" s="27">
        <v>1.8399337505788003</v>
      </c>
      <c r="I14" s="27">
        <v>1.7338707509618037</v>
      </c>
      <c r="J14" s="27">
        <v>1.4774397167773281</v>
      </c>
      <c r="K14" s="27">
        <v>1.4364950861318626</v>
      </c>
      <c r="L14" s="27">
        <v>1.6298695231445239</v>
      </c>
      <c r="M14" s="27">
        <v>1.4533327435615844</v>
      </c>
      <c r="N14" s="27">
        <v>1.6186075857878055</v>
      </c>
      <c r="O14" s="27">
        <v>1.6495937058608956</v>
      </c>
      <c r="P14" s="27">
        <v>1.3664680311734863</v>
      </c>
      <c r="Q14" s="27">
        <v>1.5940515420495553</v>
      </c>
    </row>
    <row r="15" spans="1:17" ht="12.9" customHeight="1" x14ac:dyDescent="0.3">
      <c r="A15" s="20" t="s">
        <v>58</v>
      </c>
      <c r="B15" s="21">
        <v>0.58669789069080847</v>
      </c>
      <c r="C15" s="21">
        <v>0.65635644658730907</v>
      </c>
      <c r="D15" s="21">
        <v>0.72267360694300709</v>
      </c>
      <c r="E15" s="21">
        <v>0.79026395722554332</v>
      </c>
      <c r="F15" s="21">
        <v>0.87304764367157128</v>
      </c>
      <c r="G15" s="21">
        <v>0.97090468168434885</v>
      </c>
      <c r="H15" s="21">
        <v>1.0801316425532304</v>
      </c>
      <c r="I15" s="21">
        <v>1.1795002779355588</v>
      </c>
      <c r="J15" s="21">
        <v>1.3159817708999271</v>
      </c>
      <c r="K15" s="21">
        <v>1.4376706280241605</v>
      </c>
      <c r="L15" s="21">
        <v>1.5793780514278788</v>
      </c>
      <c r="M15" s="21">
        <v>1.7864249510588022</v>
      </c>
      <c r="N15" s="21">
        <v>1.9913357955900253</v>
      </c>
      <c r="O15" s="21">
        <v>2.1010263309081094</v>
      </c>
      <c r="P15" s="21">
        <v>2.2144400783126117</v>
      </c>
      <c r="Q15" s="21">
        <v>2.3188101000272252</v>
      </c>
    </row>
    <row r="16" spans="1:17" ht="12" customHeight="1" x14ac:dyDescent="0.3">
      <c r="A16" s="22" t="s">
        <v>69</v>
      </c>
      <c r="B16" s="28">
        <v>0.58669789069080847</v>
      </c>
      <c r="C16" s="28">
        <v>0.65635644658730907</v>
      </c>
      <c r="D16" s="28">
        <v>0.72267360694300709</v>
      </c>
      <c r="E16" s="28">
        <v>0.79026395722554332</v>
      </c>
      <c r="F16" s="28">
        <v>0.87304764367157128</v>
      </c>
      <c r="G16" s="28">
        <v>0.97090468168434885</v>
      </c>
      <c r="H16" s="28">
        <v>1.0801316425532304</v>
      </c>
      <c r="I16" s="28">
        <v>1.1795002779355588</v>
      </c>
      <c r="J16" s="28">
        <v>1.3159817708999271</v>
      </c>
      <c r="K16" s="28">
        <v>1.4376706280241605</v>
      </c>
      <c r="L16" s="28">
        <v>1.5793780514278788</v>
      </c>
      <c r="M16" s="28">
        <v>1.7864249510588022</v>
      </c>
      <c r="N16" s="28">
        <v>1.9913357955900253</v>
      </c>
      <c r="O16" s="28">
        <v>2.1010263309081094</v>
      </c>
      <c r="P16" s="28">
        <v>2.2144400783126117</v>
      </c>
      <c r="Q16" s="28">
        <v>2.3188101000272252</v>
      </c>
    </row>
    <row r="17" spans="1:17" ht="12.9" customHeight="1" x14ac:dyDescent="0.3">
      <c r="A17" s="20" t="s">
        <v>70</v>
      </c>
      <c r="B17" s="21">
        <v>17.171700805274252</v>
      </c>
      <c r="C17" s="21">
        <v>17.238078297634914</v>
      </c>
      <c r="D17" s="21">
        <v>17.229184450654788</v>
      </c>
      <c r="E17" s="21">
        <v>17.363947110505684</v>
      </c>
      <c r="F17" s="21">
        <v>17.34823102235314</v>
      </c>
      <c r="G17" s="21">
        <v>17.31551201252487</v>
      </c>
      <c r="H17" s="21">
        <v>17.250858227431298</v>
      </c>
      <c r="I17" s="21">
        <v>17.098293957379965</v>
      </c>
      <c r="J17" s="21">
        <v>17.000284679982101</v>
      </c>
      <c r="K17" s="21">
        <v>16.90021916492497</v>
      </c>
      <c r="L17" s="21">
        <v>17.08328259463261</v>
      </c>
      <c r="M17" s="21">
        <v>16.759093825382759</v>
      </c>
      <c r="N17" s="21">
        <v>17.072270750074722</v>
      </c>
      <c r="O17" s="21">
        <v>17.077027685047526</v>
      </c>
      <c r="P17" s="21">
        <v>16.789013465227413</v>
      </c>
      <c r="Q17" s="21">
        <v>16.721344591289096</v>
      </c>
    </row>
    <row r="18" spans="1:17" ht="12" customHeight="1" x14ac:dyDescent="0.3">
      <c r="A18" s="22" t="s">
        <v>47</v>
      </c>
      <c r="B18" s="23">
        <v>16.296731295212673</v>
      </c>
      <c r="C18" s="23">
        <v>16.227026734542527</v>
      </c>
      <c r="D18" s="23">
        <v>16.121026236916006</v>
      </c>
      <c r="E18" s="23">
        <v>16.154691441904507</v>
      </c>
      <c r="F18" s="23">
        <v>16.26447039147655</v>
      </c>
      <c r="G18" s="23">
        <v>16.094232010670225</v>
      </c>
      <c r="H18" s="23">
        <v>16.277614797261858</v>
      </c>
      <c r="I18" s="23">
        <v>15.825718564149986</v>
      </c>
      <c r="J18" s="23">
        <v>16.197880672882789</v>
      </c>
      <c r="K18" s="23">
        <v>16.469131980828507</v>
      </c>
      <c r="L18" s="23">
        <v>16.476359075354004</v>
      </c>
      <c r="M18" s="23">
        <v>16.395963504492791</v>
      </c>
      <c r="N18" s="23">
        <v>16.69097673895909</v>
      </c>
      <c r="O18" s="23">
        <v>16.645891986096352</v>
      </c>
      <c r="P18" s="23">
        <v>16.555869262464935</v>
      </c>
      <c r="Q18" s="23">
        <v>16.433859206962378</v>
      </c>
    </row>
    <row r="19" spans="1:17" s="17" customFormat="1" ht="12" customHeight="1" x14ac:dyDescent="0.3">
      <c r="A19" s="22" t="s">
        <v>48</v>
      </c>
      <c r="B19" s="23">
        <v>14.42682888422333</v>
      </c>
      <c r="C19" s="23">
        <v>14.563291900007096</v>
      </c>
      <c r="D19" s="23">
        <v>14.667961397677866</v>
      </c>
      <c r="E19" s="23">
        <v>14.818560002926167</v>
      </c>
      <c r="F19" s="23">
        <v>14.888136518372706</v>
      </c>
      <c r="G19" s="23">
        <v>15.069089729987065</v>
      </c>
      <c r="H19" s="23">
        <v>15.087263230426808</v>
      </c>
      <c r="I19" s="23">
        <v>15.195896721607481</v>
      </c>
      <c r="J19" s="23">
        <v>15.205857028343271</v>
      </c>
      <c r="K19" s="23">
        <v>15.151026336573985</v>
      </c>
      <c r="L19" s="23">
        <v>15.1585687741348</v>
      </c>
      <c r="M19" s="23">
        <v>14.861325510941677</v>
      </c>
      <c r="N19" s="23">
        <v>15.111433095153522</v>
      </c>
      <c r="O19" s="23">
        <v>14.967232524563592</v>
      </c>
      <c r="P19" s="23">
        <v>14.643718700461012</v>
      </c>
      <c r="Q19" s="23">
        <v>14.30840775295087</v>
      </c>
    </row>
    <row r="20" spans="1:17" ht="12" customHeight="1" x14ac:dyDescent="0.3">
      <c r="A20" s="22" t="s">
        <v>49</v>
      </c>
      <c r="B20" s="23">
        <v>17.08972054317848</v>
      </c>
      <c r="C20" s="23">
        <v>17.292625638403155</v>
      </c>
      <c r="D20" s="23">
        <v>16.775869040266198</v>
      </c>
      <c r="E20" s="23">
        <v>16.864828131727652</v>
      </c>
      <c r="F20" s="23">
        <v>16.736663160965147</v>
      </c>
      <c r="G20" s="23">
        <v>16.564581109138224</v>
      </c>
      <c r="H20" s="23">
        <v>16.413861542098367</v>
      </c>
      <c r="I20" s="23">
        <v>15.983955175889259</v>
      </c>
      <c r="J20" s="23">
        <v>15.992765295932179</v>
      </c>
      <c r="K20" s="23">
        <v>15.782078053799024</v>
      </c>
      <c r="L20" s="23">
        <v>15.484128953517544</v>
      </c>
      <c r="M20" s="23">
        <v>15.296504657163139</v>
      </c>
      <c r="N20" s="23">
        <v>15.329841741145609</v>
      </c>
      <c r="O20" s="23">
        <v>15.341618637431077</v>
      </c>
      <c r="P20" s="23">
        <v>15.124758419283243</v>
      </c>
      <c r="Q20" s="23">
        <v>14.761095153894672</v>
      </c>
    </row>
    <row r="21" spans="1:17" ht="12" customHeight="1" x14ac:dyDescent="0.3">
      <c r="A21" s="22" t="s">
        <v>61</v>
      </c>
      <c r="B21" s="23">
        <v>17.617007922395604</v>
      </c>
      <c r="C21" s="23">
        <v>17.55628095262108</v>
      </c>
      <c r="D21" s="23">
        <v>17.415073115292785</v>
      </c>
      <c r="E21" s="23">
        <v>17.294274035961685</v>
      </c>
      <c r="F21" s="23">
        <v>17.213901154512104</v>
      </c>
      <c r="G21" s="23">
        <v>17.066913591491687</v>
      </c>
      <c r="H21" s="23">
        <v>16.750567015903485</v>
      </c>
      <c r="I21" s="23">
        <v>16.536715439104118</v>
      </c>
      <c r="J21" s="23">
        <v>16.34202333101916</v>
      </c>
      <c r="K21" s="23">
        <v>16.146103721771489</v>
      </c>
      <c r="L21" s="23">
        <v>16.152213589510279</v>
      </c>
      <c r="M21" s="23">
        <v>15.744289473779871</v>
      </c>
      <c r="N21" s="23">
        <v>15.88240303344344</v>
      </c>
      <c r="O21" s="23">
        <v>15.792065622027183</v>
      </c>
      <c r="P21" s="23">
        <v>15.550091765580826</v>
      </c>
      <c r="Q21" s="23">
        <v>15.354056853694706</v>
      </c>
    </row>
    <row r="22" spans="1:17" ht="12" customHeight="1" x14ac:dyDescent="0.3">
      <c r="A22" s="22" t="s">
        <v>52</v>
      </c>
      <c r="B22" s="23">
        <v>14.019842408760537</v>
      </c>
      <c r="C22" s="23">
        <v>14.267482235143683</v>
      </c>
      <c r="D22" s="23">
        <v>14.50923269636516</v>
      </c>
      <c r="E22" s="23">
        <v>14.923317044154677</v>
      </c>
      <c r="F22" s="23">
        <v>14.70241280613749</v>
      </c>
      <c r="G22" s="23">
        <v>15.145669001895904</v>
      </c>
      <c r="H22" s="23">
        <v>15.307626273518666</v>
      </c>
      <c r="I22" s="23">
        <v>15.526695709383787</v>
      </c>
      <c r="J22" s="23">
        <v>15.361297244537175</v>
      </c>
      <c r="K22" s="23">
        <v>15.345294913482375</v>
      </c>
      <c r="L22" s="23">
        <v>14.996366204673469</v>
      </c>
      <c r="M22" s="23">
        <v>14.319780912682258</v>
      </c>
      <c r="N22" s="23">
        <v>14.885320065893954</v>
      </c>
      <c r="O22" s="23">
        <v>14.678609888697419</v>
      </c>
      <c r="P22" s="23">
        <v>14.46624965292779</v>
      </c>
      <c r="Q22" s="23">
        <v>14.256756021146217</v>
      </c>
    </row>
    <row r="23" spans="1:17" ht="12" customHeight="1" x14ac:dyDescent="0.3">
      <c r="A23" s="22" t="s">
        <v>53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</row>
    <row r="24" spans="1:17" ht="12" customHeight="1" x14ac:dyDescent="0.3">
      <c r="A24" s="22" t="s">
        <v>54</v>
      </c>
      <c r="B24" s="23">
        <v>15.606492968747981</v>
      </c>
      <c r="C24" s="23">
        <v>15.429154795061224</v>
      </c>
      <c r="D24" s="23">
        <v>15.761645506427875</v>
      </c>
      <c r="E24" s="23">
        <v>15.49071447678843</v>
      </c>
      <c r="F24" s="23">
        <v>15.878186002736483</v>
      </c>
      <c r="G24" s="23">
        <v>15.938507097914661</v>
      </c>
      <c r="H24" s="23">
        <v>15.614832264646045</v>
      </c>
      <c r="I24" s="23">
        <v>16.057091545762908</v>
      </c>
      <c r="J24" s="23">
        <v>15.615653000208434</v>
      </c>
      <c r="K24" s="23">
        <v>15.744172267588333</v>
      </c>
      <c r="L24" s="23">
        <v>15.889159147591108</v>
      </c>
      <c r="M24" s="23">
        <v>15.682931775521627</v>
      </c>
      <c r="N24" s="23">
        <v>15.803889646082967</v>
      </c>
      <c r="O24" s="23">
        <v>15.885298812536863</v>
      </c>
      <c r="P24" s="23">
        <v>15.690935354766056</v>
      </c>
      <c r="Q24" s="23">
        <v>15.507381552507985</v>
      </c>
    </row>
    <row r="25" spans="1:17" ht="12" customHeight="1" x14ac:dyDescent="0.3">
      <c r="A25" s="24" t="s">
        <v>1</v>
      </c>
      <c r="B25" s="25">
        <v>18.004062050567498</v>
      </c>
      <c r="C25" s="25">
        <v>18.216461046097947</v>
      </c>
      <c r="D25" s="25">
        <v>18.375783719681156</v>
      </c>
      <c r="E25" s="25">
        <v>18.987067375056647</v>
      </c>
      <c r="F25" s="25">
        <v>18.943034285006085</v>
      </c>
      <c r="G25" s="25">
        <v>18.790330431324506</v>
      </c>
      <c r="H25" s="25">
        <v>19.055493546158118</v>
      </c>
      <c r="I25" s="25">
        <v>18.244657673712531</v>
      </c>
      <c r="J25" s="25">
        <v>18.192002976057228</v>
      </c>
      <c r="K25" s="25">
        <v>17.626326760104256</v>
      </c>
      <c r="L25" s="25">
        <v>18.532639939273842</v>
      </c>
      <c r="M25" s="25">
        <v>18.11494432673128</v>
      </c>
      <c r="N25" s="25">
        <v>18.76483584311622</v>
      </c>
      <c r="O25" s="25">
        <v>19.11408003992527</v>
      </c>
      <c r="P25" s="25">
        <v>18.286830065206718</v>
      </c>
      <c r="Q25" s="25">
        <v>18.725286321385674</v>
      </c>
    </row>
    <row r="26" spans="1:17" ht="12" customHeight="1" x14ac:dyDescent="0.3">
      <c r="A26" s="33" t="s">
        <v>62</v>
      </c>
      <c r="B26" s="32">
        <v>7.2450677706046021</v>
      </c>
      <c r="C26" s="32">
        <v>7.0520767216139166</v>
      </c>
      <c r="D26" s="32">
        <v>6.8701152170908601</v>
      </c>
      <c r="E26" s="32">
        <v>6.6359504554916375</v>
      </c>
      <c r="F26" s="32">
        <v>6.7854342818201578</v>
      </c>
      <c r="G26" s="32">
        <v>6.5314667635044934</v>
      </c>
      <c r="H26" s="32">
        <v>6.5500956608470267</v>
      </c>
      <c r="I26" s="32">
        <v>6.7183379372512837</v>
      </c>
      <c r="J26" s="32">
        <v>6.61176494810229</v>
      </c>
      <c r="K26" s="32">
        <v>6.5757057330123727</v>
      </c>
      <c r="L26" s="32">
        <v>6.6711782850732124</v>
      </c>
      <c r="M26" s="32">
        <v>6.4465370297804014</v>
      </c>
      <c r="N26" s="32">
        <v>6.4494996379757739</v>
      </c>
      <c r="O26" s="32">
        <v>6.3045658640127993</v>
      </c>
      <c r="P26" s="32">
        <v>6.3547656419955105</v>
      </c>
      <c r="Q26" s="32">
        <v>6.2579014103173458</v>
      </c>
    </row>
    <row r="27" spans="1:17" ht="12.9" customHeight="1" x14ac:dyDescent="0.3">
      <c r="A27" s="20" t="s">
        <v>71</v>
      </c>
      <c r="B27" s="21">
        <v>7.2830122521543466</v>
      </c>
      <c r="C27" s="21">
        <v>7.3372736349948289</v>
      </c>
      <c r="D27" s="21">
        <v>7.5010294639172015</v>
      </c>
      <c r="E27" s="21">
        <v>7.7552255323123456</v>
      </c>
      <c r="F27" s="21">
        <v>7.8360911895255194</v>
      </c>
      <c r="G27" s="21">
        <v>7.9174824325824122</v>
      </c>
      <c r="H27" s="21">
        <v>7.9770900337984854</v>
      </c>
      <c r="I27" s="21">
        <v>8.0025740610339309</v>
      </c>
      <c r="J27" s="21">
        <v>7.9032644810816048</v>
      </c>
      <c r="K27" s="21">
        <v>7.9140252210425706</v>
      </c>
      <c r="L27" s="21">
        <v>8.0324094231900816</v>
      </c>
      <c r="M27" s="21">
        <v>7.8785026308552082</v>
      </c>
      <c r="N27" s="21">
        <v>7.9756021913739215</v>
      </c>
      <c r="O27" s="21">
        <v>7.986184117539409</v>
      </c>
      <c r="P27" s="21">
        <v>7.8202442770157168</v>
      </c>
      <c r="Q27" s="21">
        <v>7.9404307483595513</v>
      </c>
    </row>
    <row r="28" spans="1:17" ht="12" customHeight="1" x14ac:dyDescent="0.3">
      <c r="A28" s="22" t="s">
        <v>47</v>
      </c>
      <c r="B28" s="23">
        <v>5.7707475280996308</v>
      </c>
      <c r="C28" s="23">
        <v>5.6688919598764738</v>
      </c>
      <c r="D28" s="23">
        <v>6.3696518684800774</v>
      </c>
      <c r="E28" s="23">
        <v>7.4767963858798039</v>
      </c>
      <c r="F28" s="23">
        <v>7.6452026843935856</v>
      </c>
      <c r="G28" s="23">
        <v>7.6772207800038901</v>
      </c>
      <c r="H28" s="23">
        <v>7.7942728157930148</v>
      </c>
      <c r="I28" s="23">
        <v>7.6739724708175281</v>
      </c>
      <c r="J28" s="23">
        <v>7.8248430500118902</v>
      </c>
      <c r="K28" s="23">
        <v>7.805177098877671</v>
      </c>
      <c r="L28" s="23">
        <v>7.8437859867453605</v>
      </c>
      <c r="M28" s="23">
        <v>7.7852215289787328</v>
      </c>
      <c r="N28" s="23">
        <v>7.9233656078873675</v>
      </c>
      <c r="O28" s="23">
        <v>7.8741566857349223</v>
      </c>
      <c r="P28" s="23">
        <v>7.7882515596140873</v>
      </c>
      <c r="Q28" s="23">
        <v>7.7538130410767288</v>
      </c>
    </row>
    <row r="29" spans="1:17" s="17" customFormat="1" ht="12" customHeight="1" x14ac:dyDescent="0.3">
      <c r="A29" s="22" t="s">
        <v>48</v>
      </c>
      <c r="B29" s="23">
        <v>7.2271418925421669</v>
      </c>
      <c r="C29" s="23">
        <v>7.2058421514248368</v>
      </c>
      <c r="D29" s="23">
        <v>7.3542981640869405</v>
      </c>
      <c r="E29" s="23">
        <v>7.851427482003464</v>
      </c>
      <c r="F29" s="23">
        <v>7.7298443413127522</v>
      </c>
      <c r="G29" s="23">
        <v>8.5118782381843374</v>
      </c>
      <c r="H29" s="23">
        <v>7.9454892968200586</v>
      </c>
      <c r="I29" s="23">
        <v>8.5637065448944707</v>
      </c>
      <c r="J29" s="23">
        <v>7.9229698597671749</v>
      </c>
      <c r="K29" s="23">
        <v>8.0825104958299505</v>
      </c>
      <c r="L29" s="23">
        <v>8.0091373058646038</v>
      </c>
      <c r="M29" s="23">
        <v>7.8370727392778301</v>
      </c>
      <c r="N29" s="23">
        <v>7.7593679111923297</v>
      </c>
      <c r="O29" s="23">
        <v>7.6256154782760852</v>
      </c>
      <c r="P29" s="23">
        <v>7.5469785740739646</v>
      </c>
      <c r="Q29" s="23">
        <v>7.5097582274228882</v>
      </c>
    </row>
    <row r="30" spans="1:17" ht="12" customHeight="1" x14ac:dyDescent="0.3">
      <c r="A30" s="22" t="s">
        <v>61</v>
      </c>
      <c r="B30" s="23">
        <v>6.4320270276375524</v>
      </c>
      <c r="C30" s="23">
        <v>6.4356402960867518</v>
      </c>
      <c r="D30" s="23">
        <v>6.6044367768702976</v>
      </c>
      <c r="E30" s="23">
        <v>6.7044056386386073</v>
      </c>
      <c r="F30" s="23">
        <v>6.8444820960981705</v>
      </c>
      <c r="G30" s="23">
        <v>6.9169138580512737</v>
      </c>
      <c r="H30" s="23">
        <v>6.9488839324159448</v>
      </c>
      <c r="I30" s="23">
        <v>7.0795069189194866</v>
      </c>
      <c r="J30" s="23">
        <v>6.9209149827244261</v>
      </c>
      <c r="K30" s="23">
        <v>6.9818596716891177</v>
      </c>
      <c r="L30" s="23">
        <v>6.9746629076764979</v>
      </c>
      <c r="M30" s="23">
        <v>6.9146254048202103</v>
      </c>
      <c r="N30" s="23">
        <v>6.9388027696826198</v>
      </c>
      <c r="O30" s="23">
        <v>6.8420509904540738</v>
      </c>
      <c r="P30" s="23">
        <v>6.7733427643532309</v>
      </c>
      <c r="Q30" s="23">
        <v>6.8073589999941309</v>
      </c>
    </row>
    <row r="31" spans="1:17" ht="12" customHeight="1" x14ac:dyDescent="0.3">
      <c r="A31" s="22" t="s">
        <v>52</v>
      </c>
      <c r="B31" s="23">
        <v>5.6086187595576193</v>
      </c>
      <c r="C31" s="23">
        <v>5.4537336661060278</v>
      </c>
      <c r="D31" s="23">
        <v>5.8896122184976836</v>
      </c>
      <c r="E31" s="23">
        <v>5.9374175139052463</v>
      </c>
      <c r="F31" s="23">
        <v>5.2297866731089071</v>
      </c>
      <c r="G31" s="23">
        <v>7.8469153151654716</v>
      </c>
      <c r="H31" s="23">
        <v>6.9753881641616502</v>
      </c>
      <c r="I31" s="23">
        <v>7.04602175760248</v>
      </c>
      <c r="J31" s="23">
        <v>5.7559800976874884</v>
      </c>
      <c r="K31" s="23">
        <v>6.1810018071035593</v>
      </c>
      <c r="L31" s="23">
        <v>6.1755874872765508</v>
      </c>
      <c r="M31" s="23">
        <v>6.274830008683062</v>
      </c>
      <c r="N31" s="23">
        <v>6.2338902746637475</v>
      </c>
      <c r="O31" s="23">
        <v>6.1473053544856198</v>
      </c>
      <c r="P31" s="23">
        <v>6.2764599444464144</v>
      </c>
      <c r="Q31" s="23">
        <v>6.209376062174961</v>
      </c>
    </row>
    <row r="32" spans="1:17" ht="12" customHeight="1" x14ac:dyDescent="0.3">
      <c r="A32" s="33" t="s">
        <v>1</v>
      </c>
      <c r="B32" s="32">
        <v>7.955226754901302</v>
      </c>
      <c r="C32" s="32">
        <v>8.0777755535947211</v>
      </c>
      <c r="D32" s="32">
        <v>8.2628516582223401</v>
      </c>
      <c r="E32" s="32">
        <v>8.5804780657267337</v>
      </c>
      <c r="F32" s="32">
        <v>8.725907302543396</v>
      </c>
      <c r="G32" s="32">
        <v>8.57531232457087</v>
      </c>
      <c r="H32" s="32">
        <v>8.8489414165977447</v>
      </c>
      <c r="I32" s="32">
        <v>8.6401434417518246</v>
      </c>
      <c r="J32" s="32">
        <v>8.7843719788538071</v>
      </c>
      <c r="K32" s="32">
        <v>8.7219476441902781</v>
      </c>
      <c r="L32" s="32">
        <v>9.0649425429673904</v>
      </c>
      <c r="M32" s="32">
        <v>8.796933868125091</v>
      </c>
      <c r="N32" s="32">
        <v>9.0217194852374121</v>
      </c>
      <c r="O32" s="32">
        <v>9.1866240142372018</v>
      </c>
      <c r="P32" s="32">
        <v>8.8447217760711663</v>
      </c>
      <c r="Q32" s="32">
        <v>9.0825338036200698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Q3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A3" sqref="A3:Q32"/>
    </sheetView>
  </sheetViews>
  <sheetFormatPr baseColWidth="10" defaultColWidth="9.109375" defaultRowHeight="12" customHeight="1" x14ac:dyDescent="0.3"/>
  <cols>
    <col min="1" max="1" width="40.6640625" style="16" customWidth="1"/>
    <col min="2" max="2" width="10.6640625" style="34" customWidth="1"/>
    <col min="3" max="17" width="10.6640625" style="16" customWidth="1"/>
    <col min="18" max="16384" width="9.109375" style="16"/>
  </cols>
  <sheetData>
    <row r="1" spans="1:17" ht="12.9" customHeight="1" x14ac:dyDescent="0.3">
      <c r="A1" s="14" t="s">
        <v>44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17" customFormat="1" ht="12" customHeight="1" x14ac:dyDescent="0.3"/>
    <row r="3" spans="1:17" ht="12.9" customHeight="1" x14ac:dyDescent="0.3">
      <c r="A3" s="18" t="s">
        <v>45</v>
      </c>
      <c r="B3" s="19">
        <v>163876.88151286016</v>
      </c>
      <c r="C3" s="19">
        <v>174267.85242104216</v>
      </c>
      <c r="D3" s="19">
        <v>170680.93304912653</v>
      </c>
      <c r="E3" s="19">
        <v>177089.65427855038</v>
      </c>
      <c r="F3" s="19">
        <v>177934.62880864026</v>
      </c>
      <c r="G3" s="19">
        <v>178024.77379355545</v>
      </c>
      <c r="H3" s="19">
        <v>176403.56140599633</v>
      </c>
      <c r="I3" s="19">
        <v>164080.74897159482</v>
      </c>
      <c r="J3" s="19">
        <v>173963.35166994313</v>
      </c>
      <c r="K3" s="19">
        <v>172531.05052566252</v>
      </c>
      <c r="L3" s="19">
        <v>188107.92966543272</v>
      </c>
      <c r="M3" s="19">
        <v>164038.16885020863</v>
      </c>
      <c r="N3" s="19">
        <v>175981.41936402521</v>
      </c>
      <c r="O3" s="19">
        <v>180789.15766061476</v>
      </c>
      <c r="P3" s="19">
        <v>157767.81406364628</v>
      </c>
      <c r="Q3" s="19">
        <v>167863.60417267747</v>
      </c>
    </row>
    <row r="4" spans="1:17" ht="12.9" customHeight="1" x14ac:dyDescent="0.3">
      <c r="A4" s="20" t="s">
        <v>46</v>
      </c>
      <c r="B4" s="21">
        <v>127054.84326343054</v>
      </c>
      <c r="C4" s="21">
        <v>136800.16155630103</v>
      </c>
      <c r="D4" s="21">
        <v>132491.17314865507</v>
      </c>
      <c r="E4" s="21">
        <v>137744.43100975404</v>
      </c>
      <c r="F4" s="21">
        <v>137870.3496372294</v>
      </c>
      <c r="G4" s="21">
        <v>137285.52079060639</v>
      </c>
      <c r="H4" s="21">
        <v>135071.2723698231</v>
      </c>
      <c r="I4" s="21">
        <v>122279.52121915788</v>
      </c>
      <c r="J4" s="21">
        <v>131579.6670968793</v>
      </c>
      <c r="K4" s="21">
        <v>129523.6387820439</v>
      </c>
      <c r="L4" s="21">
        <v>143772.96104425573</v>
      </c>
      <c r="M4" s="21">
        <v>119739.40882355497</v>
      </c>
      <c r="N4" s="21">
        <v>129993.67584921629</v>
      </c>
      <c r="O4" s="21">
        <v>134080.94108379775</v>
      </c>
      <c r="P4" s="21">
        <v>110982.7925892963</v>
      </c>
      <c r="Q4" s="21">
        <v>120200.15042515971</v>
      </c>
    </row>
    <row r="5" spans="1:17" ht="12" customHeight="1" x14ac:dyDescent="0.3">
      <c r="A5" s="22" t="s">
        <v>47</v>
      </c>
      <c r="B5" s="23">
        <v>4438.8752736753231</v>
      </c>
      <c r="C5" s="23">
        <v>4547.1871230541765</v>
      </c>
      <c r="D5" s="23">
        <v>4539.9770427478206</v>
      </c>
      <c r="E5" s="23">
        <v>4307.6743926067993</v>
      </c>
      <c r="F5" s="23">
        <v>4192.0791669512419</v>
      </c>
      <c r="G5" s="23">
        <v>4190.5198151583108</v>
      </c>
      <c r="H5" s="23">
        <v>4593.9078077555832</v>
      </c>
      <c r="I5" s="23">
        <v>4126.7282603662688</v>
      </c>
      <c r="J5" s="23">
        <v>4399.9665956520994</v>
      </c>
      <c r="K5" s="23">
        <v>4381.2129099681697</v>
      </c>
      <c r="L5" s="23">
        <v>5232.8820300091365</v>
      </c>
      <c r="M5" s="23">
        <v>4484.0753211488463</v>
      </c>
      <c r="N5" s="23">
        <v>4599.322284830193</v>
      </c>
      <c r="O5" s="23">
        <v>4443.7964272980926</v>
      </c>
      <c r="P5" s="23">
        <v>3876.4298186006886</v>
      </c>
      <c r="Q5" s="23">
        <v>3843.822817741544</v>
      </c>
    </row>
    <row r="6" spans="1:17" ht="12" customHeight="1" x14ac:dyDescent="0.3">
      <c r="A6" s="22" t="s">
        <v>48</v>
      </c>
      <c r="B6" s="23">
        <v>796.22052873954158</v>
      </c>
      <c r="C6" s="23">
        <v>804.77753373376652</v>
      </c>
      <c r="D6" s="23">
        <v>806.03515351646752</v>
      </c>
      <c r="E6" s="23">
        <v>815.94846923897251</v>
      </c>
      <c r="F6" s="23">
        <v>856.39493871027207</v>
      </c>
      <c r="G6" s="23">
        <v>855.60198458467312</v>
      </c>
      <c r="H6" s="23">
        <v>891.64050548795149</v>
      </c>
      <c r="I6" s="23">
        <v>862.74720068197018</v>
      </c>
      <c r="J6" s="23">
        <v>912.51041621579418</v>
      </c>
      <c r="K6" s="23">
        <v>913.94871079577081</v>
      </c>
      <c r="L6" s="23">
        <v>942.90825403042174</v>
      </c>
      <c r="M6" s="23">
        <v>810.8204833525574</v>
      </c>
      <c r="N6" s="23">
        <v>805.17676325347782</v>
      </c>
      <c r="O6" s="23">
        <v>799.20345112417863</v>
      </c>
      <c r="P6" s="23">
        <v>659.01324075397918</v>
      </c>
      <c r="Q6" s="23">
        <v>656.62237235801035</v>
      </c>
    </row>
    <row r="7" spans="1:17" ht="12" customHeight="1" x14ac:dyDescent="0.3">
      <c r="A7" s="22" t="s">
        <v>49</v>
      </c>
      <c r="B7" s="23">
        <v>26141.466662626233</v>
      </c>
      <c r="C7" s="23">
        <v>29277.443787970988</v>
      </c>
      <c r="D7" s="23">
        <v>26255.967922217857</v>
      </c>
      <c r="E7" s="23">
        <v>26706.72384399546</v>
      </c>
      <c r="F7" s="23">
        <v>25715.907852472053</v>
      </c>
      <c r="G7" s="23">
        <v>25337.315116500129</v>
      </c>
      <c r="H7" s="23">
        <v>24813.98261048691</v>
      </c>
      <c r="I7" s="23">
        <v>18611.704676202233</v>
      </c>
      <c r="J7" s="23">
        <v>22358.792194348662</v>
      </c>
      <c r="K7" s="23">
        <v>20287.918767484392</v>
      </c>
      <c r="L7" s="23">
        <v>20385.27249686464</v>
      </c>
      <c r="M7" s="23">
        <v>17488.595308027398</v>
      </c>
      <c r="N7" s="23">
        <v>17763.313833184093</v>
      </c>
      <c r="O7" s="23">
        <v>18337.776587793887</v>
      </c>
      <c r="P7" s="23">
        <v>15596.298236574032</v>
      </c>
      <c r="Q7" s="23">
        <v>16450.886214820479</v>
      </c>
    </row>
    <row r="8" spans="1:17" ht="12" customHeight="1" x14ac:dyDescent="0.3">
      <c r="A8" s="22" t="s">
        <v>61</v>
      </c>
      <c r="B8" s="23">
        <v>53944.456696370813</v>
      </c>
      <c r="C8" s="23">
        <v>57344.583441314324</v>
      </c>
      <c r="D8" s="23">
        <v>56766.252945181324</v>
      </c>
      <c r="E8" s="23">
        <v>59705.016461277955</v>
      </c>
      <c r="F8" s="23">
        <v>60910.497584924422</v>
      </c>
      <c r="G8" s="23">
        <v>60031.735593994075</v>
      </c>
      <c r="H8" s="23">
        <v>58290.696407922129</v>
      </c>
      <c r="I8" s="23">
        <v>53095.221977613015</v>
      </c>
      <c r="J8" s="23">
        <v>56529.05964859965</v>
      </c>
      <c r="K8" s="23">
        <v>56255.136757393921</v>
      </c>
      <c r="L8" s="23">
        <v>63641.113544330736</v>
      </c>
      <c r="M8" s="23">
        <v>50388.212301766653</v>
      </c>
      <c r="N8" s="23">
        <v>56128.423947264295</v>
      </c>
      <c r="O8" s="23">
        <v>57611.364606325849</v>
      </c>
      <c r="P8" s="23">
        <v>44700.690776402451</v>
      </c>
      <c r="Q8" s="23">
        <v>49260.053952201182</v>
      </c>
    </row>
    <row r="9" spans="1:17" ht="12" customHeight="1" x14ac:dyDescent="0.3">
      <c r="A9" s="22" t="s">
        <v>52</v>
      </c>
      <c r="B9" s="23">
        <v>12770.871638195382</v>
      </c>
      <c r="C9" s="23">
        <v>13047.157849418219</v>
      </c>
      <c r="D9" s="23">
        <v>13267.125945966107</v>
      </c>
      <c r="E9" s="23">
        <v>14812.98541742765</v>
      </c>
      <c r="F9" s="23">
        <v>14463.526799407166</v>
      </c>
      <c r="G9" s="23">
        <v>15442.439489068292</v>
      </c>
      <c r="H9" s="23">
        <v>15841.253835437434</v>
      </c>
      <c r="I9" s="23">
        <v>16699.848039702756</v>
      </c>
      <c r="J9" s="23">
        <v>18407.304316264199</v>
      </c>
      <c r="K9" s="23">
        <v>19148.1401301572</v>
      </c>
      <c r="L9" s="23">
        <v>21002.084545127422</v>
      </c>
      <c r="M9" s="23">
        <v>18533.165007818119</v>
      </c>
      <c r="N9" s="23">
        <v>20830.771010305543</v>
      </c>
      <c r="O9" s="23">
        <v>21277.040092941093</v>
      </c>
      <c r="P9" s="23">
        <v>18625.032045192474</v>
      </c>
      <c r="Q9" s="23">
        <v>19947.083431767445</v>
      </c>
    </row>
    <row r="10" spans="1:17" ht="12" customHeight="1" x14ac:dyDescent="0.3">
      <c r="A10" s="22" t="s">
        <v>53</v>
      </c>
      <c r="B10" s="23">
        <v>97.009223424882848</v>
      </c>
      <c r="C10" s="23">
        <v>96.104599065828978</v>
      </c>
      <c r="D10" s="23">
        <v>102.14881934068306</v>
      </c>
      <c r="E10" s="23">
        <v>105.25641831668223</v>
      </c>
      <c r="F10" s="23">
        <v>108.13995466508571</v>
      </c>
      <c r="G10" s="23">
        <v>30.285709651280076</v>
      </c>
      <c r="H10" s="23">
        <v>32.471706951161629</v>
      </c>
      <c r="I10" s="23">
        <v>32.502363962861324</v>
      </c>
      <c r="J10" s="23">
        <v>37.302823143175367</v>
      </c>
      <c r="K10" s="23">
        <v>49.736012466170202</v>
      </c>
      <c r="L10" s="23">
        <v>60.488889293720781</v>
      </c>
      <c r="M10" s="23">
        <v>65.281964757929487</v>
      </c>
      <c r="N10" s="23">
        <v>77.066212037677928</v>
      </c>
      <c r="O10" s="23">
        <v>81.2284118563758</v>
      </c>
      <c r="P10" s="23">
        <v>76.420262832847499</v>
      </c>
      <c r="Q10" s="23">
        <v>84.966673208931596</v>
      </c>
    </row>
    <row r="11" spans="1:17" ht="12" customHeight="1" x14ac:dyDescent="0.3">
      <c r="A11" s="22" t="s">
        <v>54</v>
      </c>
      <c r="B11" s="23">
        <v>16770.144255163228</v>
      </c>
      <c r="C11" s="23">
        <v>18431.128861369871</v>
      </c>
      <c r="D11" s="23">
        <v>17548.488343625886</v>
      </c>
      <c r="E11" s="23">
        <v>16701.9250228866</v>
      </c>
      <c r="F11" s="23">
        <v>16727.262176600831</v>
      </c>
      <c r="G11" s="23">
        <v>16613.262363562277</v>
      </c>
      <c r="H11" s="23">
        <v>15862.112533046293</v>
      </c>
      <c r="I11" s="23">
        <v>15072.521161983877</v>
      </c>
      <c r="J11" s="23">
        <v>14991.410058115465</v>
      </c>
      <c r="K11" s="23">
        <v>14783.099610395018</v>
      </c>
      <c r="L11" s="23">
        <v>16803.774803959506</v>
      </c>
      <c r="M11" s="23">
        <v>14849.234643218391</v>
      </c>
      <c r="N11" s="23">
        <v>14820.348015965879</v>
      </c>
      <c r="O11" s="23">
        <v>15803.082053455893</v>
      </c>
      <c r="P11" s="23">
        <v>13953.573188678913</v>
      </c>
      <c r="Q11" s="23">
        <v>14747.302923989795</v>
      </c>
    </row>
    <row r="12" spans="1:17" ht="12" customHeight="1" x14ac:dyDescent="0.3">
      <c r="A12" s="22" t="s">
        <v>55</v>
      </c>
      <c r="B12" s="23">
        <v>806.16294953051113</v>
      </c>
      <c r="C12" s="23">
        <v>1043.1689847278021</v>
      </c>
      <c r="D12" s="23">
        <v>1221.5768804292425</v>
      </c>
      <c r="E12" s="23">
        <v>1513.0553716214129</v>
      </c>
      <c r="F12" s="23">
        <v>1708.495485913671</v>
      </c>
      <c r="G12" s="23">
        <v>1977.1616331592049</v>
      </c>
      <c r="H12" s="23">
        <v>2185.9722203793622</v>
      </c>
      <c r="I12" s="23">
        <v>2269.2247699139393</v>
      </c>
      <c r="J12" s="23">
        <v>2502.6179525699972</v>
      </c>
      <c r="K12" s="23">
        <v>2741.2997296491567</v>
      </c>
      <c r="L12" s="23">
        <v>3438.376278928105</v>
      </c>
      <c r="M12" s="23">
        <v>3323.6714844022972</v>
      </c>
      <c r="N12" s="23">
        <v>4055.2051459848703</v>
      </c>
      <c r="O12" s="23">
        <v>4585.2467007581936</v>
      </c>
      <c r="P12" s="23">
        <v>4589.485519828464</v>
      </c>
      <c r="Q12" s="23">
        <v>5608.1999543537222</v>
      </c>
    </row>
    <row r="13" spans="1:17" ht="12" customHeight="1" x14ac:dyDescent="0.3">
      <c r="A13" s="24" t="s">
        <v>56</v>
      </c>
      <c r="B13" s="25">
        <v>9067.5022017659139</v>
      </c>
      <c r="C13" s="25">
        <v>9832.3069619464532</v>
      </c>
      <c r="D13" s="25">
        <v>9612.7435745651637</v>
      </c>
      <c r="E13" s="25">
        <v>10290.583095686652</v>
      </c>
      <c r="F13" s="25">
        <v>10365.989465914739</v>
      </c>
      <c r="G13" s="25">
        <v>10076.460806965966</v>
      </c>
      <c r="H13" s="25">
        <v>9900.5656410849406</v>
      </c>
      <c r="I13" s="25">
        <v>8977.1534266127146</v>
      </c>
      <c r="J13" s="25">
        <v>9248.3092393839543</v>
      </c>
      <c r="K13" s="25">
        <v>8803.758824575787</v>
      </c>
      <c r="L13" s="25">
        <v>9783.2521006931911</v>
      </c>
      <c r="M13" s="25">
        <v>7565.6432158391799</v>
      </c>
      <c r="N13" s="25">
        <v>8396.8300667683925</v>
      </c>
      <c r="O13" s="25">
        <v>8554.9496880339157</v>
      </c>
      <c r="P13" s="25">
        <v>6737.2114995204911</v>
      </c>
      <c r="Q13" s="25">
        <v>7047.7986113255356</v>
      </c>
    </row>
    <row r="14" spans="1:17" ht="12" customHeight="1" x14ac:dyDescent="0.3">
      <c r="A14" s="26" t="s">
        <v>68</v>
      </c>
      <c r="B14" s="27">
        <v>2222.1338339387007</v>
      </c>
      <c r="C14" s="27">
        <v>2376.3024136995987</v>
      </c>
      <c r="D14" s="27">
        <v>2370.8565210645224</v>
      </c>
      <c r="E14" s="27">
        <v>2785.2625166958514</v>
      </c>
      <c r="F14" s="27">
        <v>2822.0562116699375</v>
      </c>
      <c r="G14" s="27">
        <v>2730.7382779621926</v>
      </c>
      <c r="H14" s="27">
        <v>2658.6691012713204</v>
      </c>
      <c r="I14" s="27">
        <v>2531.8693421182384</v>
      </c>
      <c r="J14" s="27">
        <v>2192.3938525863055</v>
      </c>
      <c r="K14" s="27">
        <v>2159.3873291583359</v>
      </c>
      <c r="L14" s="27">
        <v>2482.8081010188557</v>
      </c>
      <c r="M14" s="27">
        <v>2230.7090932236101</v>
      </c>
      <c r="N14" s="27">
        <v>2517.2185696218589</v>
      </c>
      <c r="O14" s="27">
        <v>2587.2530642103043</v>
      </c>
      <c r="P14" s="27">
        <v>2168.6380009119434</v>
      </c>
      <c r="Q14" s="27">
        <v>2553.4134733930737</v>
      </c>
    </row>
    <row r="15" spans="1:17" ht="12.9" customHeight="1" x14ac:dyDescent="0.3">
      <c r="A15" s="20" t="s">
        <v>58</v>
      </c>
      <c r="B15" s="21">
        <v>862.70746551120521</v>
      </c>
      <c r="C15" s="21">
        <v>974.65300677259893</v>
      </c>
      <c r="D15" s="21">
        <v>1084.3065059802057</v>
      </c>
      <c r="E15" s="21">
        <v>1200.0690064510793</v>
      </c>
      <c r="F15" s="21">
        <v>1342.3467034432838</v>
      </c>
      <c r="G15" s="21">
        <v>1509.4673993934489</v>
      </c>
      <c r="H15" s="21">
        <v>1696.9810571658995</v>
      </c>
      <c r="I15" s="21">
        <v>1876.0985080599405</v>
      </c>
      <c r="J15" s="21">
        <v>2127.2751380051959</v>
      </c>
      <c r="K15" s="21">
        <v>2355.2755148791061</v>
      </c>
      <c r="L15" s="21">
        <v>2623.0190132254788</v>
      </c>
      <c r="M15" s="21">
        <v>2994.8662617540681</v>
      </c>
      <c r="N15" s="21">
        <v>3386.8239529512771</v>
      </c>
      <c r="O15" s="21">
        <v>3612.6613386091949</v>
      </c>
      <c r="P15" s="21">
        <v>3862.3543745010156</v>
      </c>
      <c r="Q15" s="21">
        <v>4096.3713778203482</v>
      </c>
    </row>
    <row r="16" spans="1:17" ht="12" customHeight="1" x14ac:dyDescent="0.3">
      <c r="A16" s="22" t="s">
        <v>69</v>
      </c>
      <c r="B16" s="28">
        <v>862.70746551120521</v>
      </c>
      <c r="C16" s="28">
        <v>974.65300677259893</v>
      </c>
      <c r="D16" s="28">
        <v>1084.3065059802057</v>
      </c>
      <c r="E16" s="28">
        <v>1200.0690064510793</v>
      </c>
      <c r="F16" s="28">
        <v>1342.3467034432838</v>
      </c>
      <c r="G16" s="28">
        <v>1509.4673993934489</v>
      </c>
      <c r="H16" s="28">
        <v>1696.9810571658995</v>
      </c>
      <c r="I16" s="28">
        <v>1876.0985080599405</v>
      </c>
      <c r="J16" s="28">
        <v>2127.2751380051959</v>
      </c>
      <c r="K16" s="28">
        <v>2355.2755148791061</v>
      </c>
      <c r="L16" s="28">
        <v>2623.0190132254788</v>
      </c>
      <c r="M16" s="28">
        <v>2994.8662617540681</v>
      </c>
      <c r="N16" s="28">
        <v>3386.8239529512771</v>
      </c>
      <c r="O16" s="28">
        <v>3612.6613386091949</v>
      </c>
      <c r="P16" s="28">
        <v>3862.3543745010156</v>
      </c>
      <c r="Q16" s="28">
        <v>4096.3713778203482</v>
      </c>
    </row>
    <row r="17" spans="1:17" ht="12.9" customHeight="1" x14ac:dyDescent="0.3">
      <c r="A17" s="20" t="s">
        <v>70</v>
      </c>
      <c r="B17" s="21">
        <v>25250.055804345771</v>
      </c>
      <c r="C17" s="21">
        <v>25597.592483669545</v>
      </c>
      <c r="D17" s="21">
        <v>25850.835858810187</v>
      </c>
      <c r="E17" s="21">
        <v>26368.322338945345</v>
      </c>
      <c r="F17" s="21">
        <v>26673.61958105076</v>
      </c>
      <c r="G17" s="21">
        <v>26920.460246796305</v>
      </c>
      <c r="H17" s="21">
        <v>27102.603496187032</v>
      </c>
      <c r="I17" s="21">
        <v>27196.334230591354</v>
      </c>
      <c r="J17" s="21">
        <v>27480.838821958601</v>
      </c>
      <c r="K17" s="21">
        <v>27686.920508310937</v>
      </c>
      <c r="L17" s="21">
        <v>28371.785345195698</v>
      </c>
      <c r="M17" s="21">
        <v>28095.915613729947</v>
      </c>
      <c r="N17" s="21">
        <v>29036.175433430839</v>
      </c>
      <c r="O17" s="21">
        <v>29363.514768263183</v>
      </c>
      <c r="P17" s="21">
        <v>29282.851333863633</v>
      </c>
      <c r="Q17" s="21">
        <v>29539.649401054241</v>
      </c>
    </row>
    <row r="18" spans="1:17" ht="12" customHeight="1" x14ac:dyDescent="0.3">
      <c r="A18" s="22" t="s">
        <v>47</v>
      </c>
      <c r="B18" s="23">
        <v>430.24273886669903</v>
      </c>
      <c r="C18" s="23">
        <v>432.27730293210675</v>
      </c>
      <c r="D18" s="23">
        <v>485.59069500503136</v>
      </c>
      <c r="E18" s="23">
        <v>489.54100342451676</v>
      </c>
      <c r="F18" s="23">
        <v>517.5696802272787</v>
      </c>
      <c r="G18" s="23">
        <v>555.79149537817557</v>
      </c>
      <c r="H18" s="23">
        <v>608.40068668105926</v>
      </c>
      <c r="I18" s="23">
        <v>604.16579563151561</v>
      </c>
      <c r="J18" s="23">
        <v>641.60404365641307</v>
      </c>
      <c r="K18" s="23">
        <v>663.48986674431455</v>
      </c>
      <c r="L18" s="23">
        <v>699.6281917834234</v>
      </c>
      <c r="M18" s="23">
        <v>705.33352701109868</v>
      </c>
      <c r="N18" s="23">
        <v>715.32732193666595</v>
      </c>
      <c r="O18" s="23">
        <v>701.00276295398521</v>
      </c>
      <c r="P18" s="23">
        <v>700.00361835354136</v>
      </c>
      <c r="Q18" s="23">
        <v>684.13548478513258</v>
      </c>
    </row>
    <row r="19" spans="1:17" s="17" customFormat="1" ht="12" customHeight="1" x14ac:dyDescent="0.3">
      <c r="A19" s="22" t="s">
        <v>48</v>
      </c>
      <c r="B19" s="23">
        <v>1690.5813931050211</v>
      </c>
      <c r="C19" s="23">
        <v>1689.035741484151</v>
      </c>
      <c r="D19" s="23">
        <v>1691.0089458187613</v>
      </c>
      <c r="E19" s="23">
        <v>1708.3028583716714</v>
      </c>
      <c r="F19" s="23">
        <v>1707.157026061185</v>
      </c>
      <c r="G19" s="23">
        <v>1681.4782641252227</v>
      </c>
      <c r="H19" s="23">
        <v>1603.5108421853245</v>
      </c>
      <c r="I19" s="23">
        <v>1547.5968662379139</v>
      </c>
      <c r="J19" s="23">
        <v>1496.8860925427491</v>
      </c>
      <c r="K19" s="23">
        <v>1425.6388715567216</v>
      </c>
      <c r="L19" s="23">
        <v>1418.6444953308676</v>
      </c>
      <c r="M19" s="23">
        <v>1230.5367110996185</v>
      </c>
      <c r="N19" s="23">
        <v>1150.2182516532428</v>
      </c>
      <c r="O19" s="23">
        <v>1122.0918818284836</v>
      </c>
      <c r="P19" s="23">
        <v>988.28344959396406</v>
      </c>
      <c r="Q19" s="23">
        <v>916.89972847869819</v>
      </c>
    </row>
    <row r="20" spans="1:17" ht="12" customHeight="1" x14ac:dyDescent="0.3">
      <c r="A20" s="22" t="s">
        <v>49</v>
      </c>
      <c r="B20" s="23">
        <v>3243.5991470273184</v>
      </c>
      <c r="C20" s="23">
        <v>3444.1907717225849</v>
      </c>
      <c r="D20" s="23">
        <v>3269.4506554623408</v>
      </c>
      <c r="E20" s="23">
        <v>3267.1711616980751</v>
      </c>
      <c r="F20" s="23">
        <v>3242.5147233843827</v>
      </c>
      <c r="G20" s="23">
        <v>3239.2466139753005</v>
      </c>
      <c r="H20" s="23">
        <v>3270.3972630424219</v>
      </c>
      <c r="I20" s="23">
        <v>2833.6407933804985</v>
      </c>
      <c r="J20" s="23">
        <v>3159.530996671368</v>
      </c>
      <c r="K20" s="23">
        <v>3017.0328006760451</v>
      </c>
      <c r="L20" s="23">
        <v>2900.9697930479069</v>
      </c>
      <c r="M20" s="23">
        <v>2942.2052660419104</v>
      </c>
      <c r="N20" s="23">
        <v>2925.9185225365522</v>
      </c>
      <c r="O20" s="23">
        <v>2983.8969982690769</v>
      </c>
      <c r="P20" s="23">
        <v>3093.1617547640235</v>
      </c>
      <c r="Q20" s="23">
        <v>3071.3378513692569</v>
      </c>
    </row>
    <row r="21" spans="1:17" ht="12" customHeight="1" x14ac:dyDescent="0.3">
      <c r="A21" s="22" t="s">
        <v>61</v>
      </c>
      <c r="B21" s="23">
        <v>9564.5982633937783</v>
      </c>
      <c r="C21" s="23">
        <v>9676.3449763479421</v>
      </c>
      <c r="D21" s="23">
        <v>9968.1575793244683</v>
      </c>
      <c r="E21" s="23">
        <v>10216.723210557413</v>
      </c>
      <c r="F21" s="23">
        <v>10513.624474434931</v>
      </c>
      <c r="G21" s="23">
        <v>10521.88514732719</v>
      </c>
      <c r="H21" s="23">
        <v>10526.743585236891</v>
      </c>
      <c r="I21" s="23">
        <v>10677.028183851391</v>
      </c>
      <c r="J21" s="23">
        <v>10599.877115618994</v>
      </c>
      <c r="K21" s="23">
        <v>10860.92138548507</v>
      </c>
      <c r="L21" s="23">
        <v>11263.727109738178</v>
      </c>
      <c r="M21" s="23">
        <v>11074.46468057578</v>
      </c>
      <c r="N21" s="23">
        <v>11477.104781531902</v>
      </c>
      <c r="O21" s="23">
        <v>11366.996607574163</v>
      </c>
      <c r="P21" s="23">
        <v>11076.838508132372</v>
      </c>
      <c r="Q21" s="23">
        <v>11130.054311593987</v>
      </c>
    </row>
    <row r="22" spans="1:17" ht="12" customHeight="1" x14ac:dyDescent="0.3">
      <c r="A22" s="22" t="s">
        <v>52</v>
      </c>
      <c r="B22" s="23">
        <v>1167.8328280888124</v>
      </c>
      <c r="C22" s="23">
        <v>1186.9731419335312</v>
      </c>
      <c r="D22" s="23">
        <v>1277.4685033716983</v>
      </c>
      <c r="E22" s="23">
        <v>1419.5415616981422</v>
      </c>
      <c r="F22" s="23">
        <v>1471.4245205104721</v>
      </c>
      <c r="G22" s="23">
        <v>1624.1408440656542</v>
      </c>
      <c r="H22" s="23">
        <v>1773.7010491258129</v>
      </c>
      <c r="I22" s="23">
        <v>2120.1118565383958</v>
      </c>
      <c r="J22" s="23">
        <v>2285.0249863730455</v>
      </c>
      <c r="K22" s="23">
        <v>2440.8291213842031</v>
      </c>
      <c r="L22" s="23">
        <v>2476.960765561535</v>
      </c>
      <c r="M22" s="23">
        <v>2571.221772623227</v>
      </c>
      <c r="N22" s="23">
        <v>2831.29421282966</v>
      </c>
      <c r="O22" s="23">
        <v>3041.909765625509</v>
      </c>
      <c r="P22" s="23">
        <v>3223.3037128768651</v>
      </c>
      <c r="Q22" s="23">
        <v>3244.9379775365214</v>
      </c>
    </row>
    <row r="23" spans="1:17" ht="12" customHeight="1" x14ac:dyDescent="0.3">
      <c r="A23" s="22" t="s">
        <v>53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</row>
    <row r="24" spans="1:17" ht="12" customHeight="1" x14ac:dyDescent="0.3">
      <c r="A24" s="22" t="s">
        <v>54</v>
      </c>
      <c r="B24" s="23">
        <v>2662.0052172379728</v>
      </c>
      <c r="C24" s="23">
        <v>2788.1969521665219</v>
      </c>
      <c r="D24" s="23">
        <v>2781.3111814621161</v>
      </c>
      <c r="E24" s="23">
        <v>2703.4624868918563</v>
      </c>
      <c r="F24" s="23">
        <v>2789.509734241868</v>
      </c>
      <c r="G24" s="23">
        <v>2821.7854886809951</v>
      </c>
      <c r="H24" s="23">
        <v>2744.4704773076501</v>
      </c>
      <c r="I24" s="23">
        <v>2891.7227891411508</v>
      </c>
      <c r="J24" s="23">
        <v>2754.6764460851005</v>
      </c>
      <c r="K24" s="23">
        <v>2758.4004993091039</v>
      </c>
      <c r="L24" s="23">
        <v>2843.3831772409781</v>
      </c>
      <c r="M24" s="23">
        <v>2883.6132440022352</v>
      </c>
      <c r="N24" s="23">
        <v>2779.287817388406</v>
      </c>
      <c r="O24" s="23">
        <v>2945.5112527425986</v>
      </c>
      <c r="P24" s="23">
        <v>2985.4398530833832</v>
      </c>
      <c r="Q24" s="23">
        <v>3008.3335864160845</v>
      </c>
    </row>
    <row r="25" spans="1:17" ht="12" customHeight="1" x14ac:dyDescent="0.3">
      <c r="A25" s="24" t="s">
        <v>1</v>
      </c>
      <c r="B25" s="25">
        <v>6126.359095473641</v>
      </c>
      <c r="C25" s="25">
        <v>5976.637087082705</v>
      </c>
      <c r="D25" s="25">
        <v>5939.4109883657693</v>
      </c>
      <c r="E25" s="25">
        <v>6054.1083663036734</v>
      </c>
      <c r="F25" s="25">
        <v>5887.3107121906478</v>
      </c>
      <c r="G25" s="25">
        <v>5867.21882193492</v>
      </c>
      <c r="H25" s="25">
        <v>5871.1941526078726</v>
      </c>
      <c r="I25" s="25">
        <v>5674.0112458104895</v>
      </c>
      <c r="J25" s="25">
        <v>5586.7128410109299</v>
      </c>
      <c r="K25" s="25">
        <v>5389.7916831554803</v>
      </c>
      <c r="L25" s="25">
        <v>5484.1969552747996</v>
      </c>
      <c r="M25" s="25">
        <v>5279.9712088575125</v>
      </c>
      <c r="N25" s="25">
        <v>5671.566865867132</v>
      </c>
      <c r="O25" s="25">
        <v>5647.1706947951352</v>
      </c>
      <c r="P25" s="25">
        <v>5567.8721316910996</v>
      </c>
      <c r="Q25" s="25">
        <v>5735.7181505016515</v>
      </c>
    </row>
    <row r="26" spans="1:17" ht="12" customHeight="1" x14ac:dyDescent="0.3">
      <c r="A26" s="33" t="s">
        <v>62</v>
      </c>
      <c r="B26" s="32">
        <v>364.83712115252933</v>
      </c>
      <c r="C26" s="32">
        <v>403.93651</v>
      </c>
      <c r="D26" s="32">
        <v>438.43730999999951</v>
      </c>
      <c r="E26" s="32">
        <v>509.47169000000002</v>
      </c>
      <c r="F26" s="32">
        <v>544.50870999999995</v>
      </c>
      <c r="G26" s="32">
        <v>608.91357130884762</v>
      </c>
      <c r="H26" s="32">
        <v>704.18543999999986</v>
      </c>
      <c r="I26" s="32">
        <v>848.05669999999986</v>
      </c>
      <c r="J26" s="32">
        <v>956.52629999999988</v>
      </c>
      <c r="K26" s="32">
        <v>1130.81628</v>
      </c>
      <c r="L26" s="32">
        <v>1284.2748572180044</v>
      </c>
      <c r="M26" s="32">
        <v>1408.5692035185689</v>
      </c>
      <c r="N26" s="32">
        <v>1485.4576596872778</v>
      </c>
      <c r="O26" s="32">
        <v>1554.9348044742317</v>
      </c>
      <c r="P26" s="32">
        <v>1647.948305368383</v>
      </c>
      <c r="Q26" s="32">
        <v>1748.2323103729066</v>
      </c>
    </row>
    <row r="27" spans="1:17" ht="12.9" customHeight="1" x14ac:dyDescent="0.3">
      <c r="A27" s="20" t="s">
        <v>71</v>
      </c>
      <c r="B27" s="21">
        <v>10709.27497957266</v>
      </c>
      <c r="C27" s="21">
        <v>10895.445374299001</v>
      </c>
      <c r="D27" s="21">
        <v>11254.617535681042</v>
      </c>
      <c r="E27" s="21">
        <v>11776.831923399906</v>
      </c>
      <c r="F27" s="21">
        <v>12048.312886916805</v>
      </c>
      <c r="G27" s="21">
        <v>12309.325356759318</v>
      </c>
      <c r="H27" s="21">
        <v>12532.704482820292</v>
      </c>
      <c r="I27" s="21">
        <v>12728.795013785661</v>
      </c>
      <c r="J27" s="21">
        <v>12775.570613100024</v>
      </c>
      <c r="K27" s="21">
        <v>12965.21572042858</v>
      </c>
      <c r="L27" s="21">
        <v>13340.164262755803</v>
      </c>
      <c r="M27" s="21">
        <v>13207.978151169627</v>
      </c>
      <c r="N27" s="21">
        <v>13564.744128426793</v>
      </c>
      <c r="O27" s="21">
        <v>13732.040469944619</v>
      </c>
      <c r="P27" s="21">
        <v>13639.815765985346</v>
      </c>
      <c r="Q27" s="21">
        <v>14027.432968643176</v>
      </c>
    </row>
    <row r="28" spans="1:17" ht="12" customHeight="1" x14ac:dyDescent="0.3">
      <c r="A28" s="22" t="s">
        <v>47</v>
      </c>
      <c r="B28" s="23">
        <v>54.849465698663529</v>
      </c>
      <c r="C28" s="23">
        <v>55.436929173530942</v>
      </c>
      <c r="D28" s="23">
        <v>71.60140776240128</v>
      </c>
      <c r="E28" s="23">
        <v>87.901774348828894</v>
      </c>
      <c r="F28" s="23">
        <v>96.626288604281129</v>
      </c>
      <c r="G28" s="23">
        <v>106.1098772051168</v>
      </c>
      <c r="H28" s="23">
        <v>118.75561649332064</v>
      </c>
      <c r="I28" s="23">
        <v>117.12193694641705</v>
      </c>
      <c r="J28" s="23">
        <v>129.6547800489208</v>
      </c>
      <c r="K28" s="23">
        <v>133.31640084555264</v>
      </c>
      <c r="L28" s="23">
        <v>137.99908210871502</v>
      </c>
      <c r="M28" s="23">
        <v>133.75201089167345</v>
      </c>
      <c r="N28" s="23">
        <v>136.06174087752467</v>
      </c>
      <c r="O28" s="23">
        <v>132.63406186848198</v>
      </c>
      <c r="P28" s="23">
        <v>130.86887830324721</v>
      </c>
      <c r="Q28" s="23">
        <v>129.7767364101357</v>
      </c>
    </row>
    <row r="29" spans="1:17" s="17" customFormat="1" ht="12" customHeight="1" x14ac:dyDescent="0.3">
      <c r="A29" s="22" t="s">
        <v>48</v>
      </c>
      <c r="B29" s="23">
        <v>1654.821313521823</v>
      </c>
      <c r="C29" s="23">
        <v>1625.0722655476854</v>
      </c>
      <c r="D29" s="23">
        <v>1581.2139559783081</v>
      </c>
      <c r="E29" s="23">
        <v>1641.8055775270248</v>
      </c>
      <c r="F29" s="23">
        <v>1684.7063273989568</v>
      </c>
      <c r="G29" s="23">
        <v>1744.6598372411988</v>
      </c>
      <c r="H29" s="23">
        <v>1557.404983188598</v>
      </c>
      <c r="I29" s="23">
        <v>1465.2129990812261</v>
      </c>
      <c r="J29" s="23">
        <v>1540.875771916928</v>
      </c>
      <c r="K29" s="23">
        <v>1507.2247122550846</v>
      </c>
      <c r="L29" s="23">
        <v>1599.6049433544285</v>
      </c>
      <c r="M29" s="23">
        <v>1506.047875252257</v>
      </c>
      <c r="N29" s="23">
        <v>1469.9573188865561</v>
      </c>
      <c r="O29" s="23">
        <v>1555.6348281365294</v>
      </c>
      <c r="P29" s="23">
        <v>1489.2874161112607</v>
      </c>
      <c r="Q29" s="23">
        <v>1469.6548515237098</v>
      </c>
    </row>
    <row r="30" spans="1:17" ht="12" customHeight="1" x14ac:dyDescent="0.3">
      <c r="A30" s="22" t="s">
        <v>61</v>
      </c>
      <c r="B30" s="23">
        <v>3268.5057583544985</v>
      </c>
      <c r="C30" s="23">
        <v>3338.3915757092382</v>
      </c>
      <c r="D30" s="23">
        <v>3592.0489657176936</v>
      </c>
      <c r="E30" s="23">
        <v>3779.3123404435278</v>
      </c>
      <c r="F30" s="23">
        <v>3969.7748897908691</v>
      </c>
      <c r="G30" s="23">
        <v>4116.0356123668244</v>
      </c>
      <c r="H30" s="23">
        <v>4204.5034149766989</v>
      </c>
      <c r="I30" s="23">
        <v>4349.0707601575232</v>
      </c>
      <c r="J30" s="23">
        <v>4384.9997935664223</v>
      </c>
      <c r="K30" s="23">
        <v>4551.1258250706114</v>
      </c>
      <c r="L30" s="23">
        <v>4743.4493734260532</v>
      </c>
      <c r="M30" s="23">
        <v>4727.3335977598717</v>
      </c>
      <c r="N30" s="23">
        <v>4877.9118477203274</v>
      </c>
      <c r="O30" s="23">
        <v>4847.1057654222723</v>
      </c>
      <c r="P30" s="23">
        <v>4773.7087316774378</v>
      </c>
      <c r="Q30" s="23">
        <v>4881.3077512095797</v>
      </c>
    </row>
    <row r="31" spans="1:17" ht="12" customHeight="1" x14ac:dyDescent="0.3">
      <c r="A31" s="22" t="s">
        <v>52</v>
      </c>
      <c r="B31" s="23">
        <v>64.411705638080051</v>
      </c>
      <c r="C31" s="23">
        <v>57.310823255124035</v>
      </c>
      <c r="D31" s="23">
        <v>60.638048334948969</v>
      </c>
      <c r="E31" s="23">
        <v>67.890963658354295</v>
      </c>
      <c r="F31" s="23">
        <v>69.050029258342818</v>
      </c>
      <c r="G31" s="23">
        <v>112.62351742929776</v>
      </c>
      <c r="H31" s="23">
        <v>100.32455681824634</v>
      </c>
      <c r="I31" s="23">
        <v>121.8082077154662</v>
      </c>
      <c r="J31" s="23">
        <v>114.45097143390647</v>
      </c>
      <c r="K31" s="23">
        <v>132.35054372151296</v>
      </c>
      <c r="L31" s="23">
        <v>130.11641242390436</v>
      </c>
      <c r="M31" s="23">
        <v>126.86636571595469</v>
      </c>
      <c r="N31" s="23">
        <v>127.32420749980717</v>
      </c>
      <c r="O31" s="23">
        <v>126.63002060260325</v>
      </c>
      <c r="P31" s="23">
        <v>129.89834950158439</v>
      </c>
      <c r="Q31" s="23">
        <v>121.34007392549515</v>
      </c>
    </row>
    <row r="32" spans="1:17" ht="12" customHeight="1" x14ac:dyDescent="0.3">
      <c r="A32" s="33" t="s">
        <v>1</v>
      </c>
      <c r="B32" s="32">
        <v>5666.6867363595948</v>
      </c>
      <c r="C32" s="32">
        <v>5819.2337806134228</v>
      </c>
      <c r="D32" s="32">
        <v>5949.1151578876888</v>
      </c>
      <c r="E32" s="32">
        <v>6199.9212674221699</v>
      </c>
      <c r="F32" s="32">
        <v>6228.155351864355</v>
      </c>
      <c r="G32" s="32">
        <v>6229.8965125168806</v>
      </c>
      <c r="H32" s="32">
        <v>6551.7159113434273</v>
      </c>
      <c r="I32" s="32">
        <v>6675.5811098850272</v>
      </c>
      <c r="J32" s="32">
        <v>6605.5892961338468</v>
      </c>
      <c r="K32" s="32">
        <v>6641.1982385358178</v>
      </c>
      <c r="L32" s="32">
        <v>6728.9944514427034</v>
      </c>
      <c r="M32" s="32">
        <v>6713.9783015498706</v>
      </c>
      <c r="N32" s="32">
        <v>6953.4890134425787</v>
      </c>
      <c r="O32" s="32">
        <v>7070.0357939147316</v>
      </c>
      <c r="P32" s="32">
        <v>7116.0523903918147</v>
      </c>
      <c r="Q32" s="32">
        <v>7425.3535555742556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Q33"/>
  <sheetViews>
    <sheetView showGridLines="0" zoomScaleNormal="100" workbookViewId="0">
      <pane xSplit="1" ySplit="1" topLeftCell="C2" activePane="bottomRight" state="frozen"/>
      <selection pane="topRight"/>
      <selection pane="bottomLeft"/>
      <selection pane="bottomRight" activeCell="A3" sqref="A3:Q33"/>
    </sheetView>
  </sheetViews>
  <sheetFormatPr baseColWidth="10" defaultColWidth="9.109375" defaultRowHeight="12" customHeight="1" x14ac:dyDescent="0.3"/>
  <cols>
    <col min="1" max="1" width="40.6640625" style="16" customWidth="1"/>
    <col min="2" max="2" width="10.6640625" style="34" customWidth="1"/>
    <col min="3" max="17" width="10.6640625" style="16" customWidth="1"/>
    <col min="18" max="16384" width="9.109375" style="16"/>
  </cols>
  <sheetData>
    <row r="1" spans="1:17" ht="12.9" customHeight="1" x14ac:dyDescent="0.3">
      <c r="A1" s="14" t="s">
        <v>64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17" customFormat="1" ht="12" customHeight="1" x14ac:dyDescent="0.3"/>
    <row r="3" spans="1:17" ht="12.9" customHeight="1" x14ac:dyDescent="0.3">
      <c r="A3" s="18" t="s">
        <v>65</v>
      </c>
      <c r="B3" s="19">
        <v>111.93170921353482</v>
      </c>
      <c r="C3" s="19">
        <v>117.80945475464047</v>
      </c>
      <c r="D3" s="19">
        <v>112.85994898379495</v>
      </c>
      <c r="E3" s="19">
        <v>121.64994050634441</v>
      </c>
      <c r="F3" s="19">
        <v>123.51619583050105</v>
      </c>
      <c r="G3" s="19">
        <v>128.47812977211672</v>
      </c>
      <c r="H3" s="19">
        <v>131.73014707614408</v>
      </c>
      <c r="I3" s="19">
        <v>120.05453000705586</v>
      </c>
      <c r="J3" s="19">
        <v>130.14721237031051</v>
      </c>
      <c r="K3" s="19">
        <v>127.53075073339723</v>
      </c>
      <c r="L3" s="19">
        <v>137.81175466834071</v>
      </c>
      <c r="M3" s="19">
        <v>123.71653475603303</v>
      </c>
      <c r="N3" s="19">
        <v>127.41381516559832</v>
      </c>
      <c r="O3" s="19">
        <v>129.09494596805442</v>
      </c>
      <c r="P3" s="19">
        <v>119.38216842265811</v>
      </c>
      <c r="Q3" s="19">
        <v>127.65469569955823</v>
      </c>
    </row>
    <row r="4" spans="1:17" ht="12.9" customHeight="1" x14ac:dyDescent="0.3">
      <c r="A4" s="20" t="s">
        <v>46</v>
      </c>
      <c r="B4" s="21">
        <v>78.663624825765481</v>
      </c>
      <c r="C4" s="21">
        <v>83.656753901663436</v>
      </c>
      <c r="D4" s="21">
        <v>77.810605032877277</v>
      </c>
      <c r="E4" s="21">
        <v>85.567257810448169</v>
      </c>
      <c r="F4" s="21">
        <v>86.480465588170276</v>
      </c>
      <c r="G4" s="21">
        <v>90.618487085699769</v>
      </c>
      <c r="H4" s="21">
        <v>92.776817799021984</v>
      </c>
      <c r="I4" s="21">
        <v>79.891276491711011</v>
      </c>
      <c r="J4" s="21">
        <v>89.118080823105529</v>
      </c>
      <c r="K4" s="21">
        <v>85.445033967808641</v>
      </c>
      <c r="L4" s="21">
        <v>94.932704891383409</v>
      </c>
      <c r="M4" s="21">
        <v>80.254564465044268</v>
      </c>
      <c r="N4" s="21">
        <v>83.24689005379247</v>
      </c>
      <c r="O4" s="21">
        <v>84.268969707726754</v>
      </c>
      <c r="P4" s="21">
        <v>73.642773359731265</v>
      </c>
      <c r="Q4" s="21">
        <v>80.899819193958706</v>
      </c>
    </row>
    <row r="5" spans="1:17" ht="12" customHeight="1" x14ac:dyDescent="0.3">
      <c r="A5" s="22" t="s">
        <v>47</v>
      </c>
      <c r="B5" s="23">
        <v>107.32570097465259</v>
      </c>
      <c r="C5" s="23">
        <v>81.623457441760067</v>
      </c>
      <c r="D5" s="23">
        <v>105.27937658220402</v>
      </c>
      <c r="E5" s="23">
        <v>121.0223632389654</v>
      </c>
      <c r="F5" s="23">
        <v>125.23536145102018</v>
      </c>
      <c r="G5" s="23">
        <v>99.616457334280241</v>
      </c>
      <c r="H5" s="23">
        <v>116.02813464409763</v>
      </c>
      <c r="I5" s="23">
        <v>105.24600736914924</v>
      </c>
      <c r="J5" s="23">
        <v>106.06667342025496</v>
      </c>
      <c r="K5" s="23">
        <v>123.67352580535513</v>
      </c>
      <c r="L5" s="23">
        <v>116.55833222590213</v>
      </c>
      <c r="M5" s="23">
        <v>109.95735675447727</v>
      </c>
      <c r="N5" s="23">
        <v>91.451986703448696</v>
      </c>
      <c r="O5" s="23">
        <v>97.878946539225836</v>
      </c>
      <c r="P5" s="23">
        <v>86.05329591929835</v>
      </c>
      <c r="Q5" s="23">
        <v>86.37617488085202</v>
      </c>
    </row>
    <row r="6" spans="1:17" ht="12" customHeight="1" x14ac:dyDescent="0.3">
      <c r="A6" s="22" t="s">
        <v>48</v>
      </c>
      <c r="B6" s="23">
        <v>33.547066523434005</v>
      </c>
      <c r="C6" s="23">
        <v>34.806929323430957</v>
      </c>
      <c r="D6" s="23">
        <v>33.018505407228758</v>
      </c>
      <c r="E6" s="23">
        <v>41.895323883621863</v>
      </c>
      <c r="F6" s="23">
        <v>43.106392043960369</v>
      </c>
      <c r="G6" s="23">
        <v>54.466816551158409</v>
      </c>
      <c r="H6" s="23">
        <v>54.770961818583721</v>
      </c>
      <c r="I6" s="23">
        <v>49.337471332571681</v>
      </c>
      <c r="J6" s="23">
        <v>61.633392687072671</v>
      </c>
      <c r="K6" s="23">
        <v>61.303183005798388</v>
      </c>
      <c r="L6" s="23">
        <v>62.504879039383049</v>
      </c>
      <c r="M6" s="23">
        <v>52.841223421126507</v>
      </c>
      <c r="N6" s="23">
        <v>55.23000622240334</v>
      </c>
      <c r="O6" s="23">
        <v>55.491826365290557</v>
      </c>
      <c r="P6" s="23">
        <v>46.114690519301163</v>
      </c>
      <c r="Q6" s="23">
        <v>56.902626767092713</v>
      </c>
    </row>
    <row r="7" spans="1:17" ht="12" customHeight="1" x14ac:dyDescent="0.3">
      <c r="A7" s="22" t="s">
        <v>49</v>
      </c>
      <c r="B7" s="23">
        <v>68.733575311582513</v>
      </c>
      <c r="C7" s="23">
        <v>73.058173199327157</v>
      </c>
      <c r="D7" s="23">
        <v>69.5450332924663</v>
      </c>
      <c r="E7" s="23">
        <v>74.906098475164711</v>
      </c>
      <c r="F7" s="23">
        <v>73.784226406813659</v>
      </c>
      <c r="G7" s="23">
        <v>77.671548019614065</v>
      </c>
      <c r="H7" s="23">
        <v>84.802891390383209</v>
      </c>
      <c r="I7" s="23">
        <v>70.662948843845228</v>
      </c>
      <c r="J7" s="23">
        <v>82.440879669996804</v>
      </c>
      <c r="K7" s="23">
        <v>79.231261456127271</v>
      </c>
      <c r="L7" s="23">
        <v>84.879253441233729</v>
      </c>
      <c r="M7" s="23">
        <v>75.927761122447322</v>
      </c>
      <c r="N7" s="23">
        <v>75.164629957419137</v>
      </c>
      <c r="O7" s="23">
        <v>76.174519451111266</v>
      </c>
      <c r="P7" s="23">
        <v>68.113447660130518</v>
      </c>
      <c r="Q7" s="23">
        <v>78.396055961941485</v>
      </c>
    </row>
    <row r="8" spans="1:17" ht="12" customHeight="1" x14ac:dyDescent="0.3">
      <c r="A8" s="22" t="s">
        <v>50</v>
      </c>
      <c r="B8" s="23">
        <v>76.621328090794407</v>
      </c>
      <c r="C8" s="23">
        <v>78.140912383914042</v>
      </c>
      <c r="D8" s="23">
        <v>72.008974039389756</v>
      </c>
      <c r="E8" s="23">
        <v>78.431074913430464</v>
      </c>
      <c r="F8" s="23">
        <v>81.769209501320603</v>
      </c>
      <c r="G8" s="23">
        <v>93.833688839527625</v>
      </c>
      <c r="H8" s="23">
        <v>93.170111640898043</v>
      </c>
      <c r="I8" s="23">
        <v>86.714955733459107</v>
      </c>
      <c r="J8" s="23">
        <v>94.469742738614585</v>
      </c>
      <c r="K8" s="23">
        <v>88.8636006226576</v>
      </c>
      <c r="L8" s="23">
        <v>98.308372766495964</v>
      </c>
      <c r="M8" s="23">
        <v>82.752878066795347</v>
      </c>
      <c r="N8" s="23">
        <v>86.501130416702367</v>
      </c>
      <c r="O8" s="23">
        <v>86.032693230195164</v>
      </c>
      <c r="P8" s="23">
        <v>72.652617286732138</v>
      </c>
      <c r="Q8" s="23">
        <v>81.617044464244202</v>
      </c>
    </row>
    <row r="9" spans="1:17" ht="12" customHeight="1" x14ac:dyDescent="0.3">
      <c r="A9" s="22" t="s">
        <v>51</v>
      </c>
      <c r="B9" s="23">
        <v>75.875511360345143</v>
      </c>
      <c r="C9" s="23">
        <v>80.118458621494156</v>
      </c>
      <c r="D9" s="23">
        <v>73.123695670177511</v>
      </c>
      <c r="E9" s="23">
        <v>83.290208835764332</v>
      </c>
      <c r="F9" s="23">
        <v>85.616385081195901</v>
      </c>
      <c r="G9" s="23">
        <v>91.462844523857171</v>
      </c>
      <c r="H9" s="23">
        <v>93.949034385557169</v>
      </c>
      <c r="I9" s="23">
        <v>78.921586694469312</v>
      </c>
      <c r="J9" s="23">
        <v>90.242304252439681</v>
      </c>
      <c r="K9" s="23">
        <v>84.45622278982151</v>
      </c>
      <c r="L9" s="23">
        <v>94.13054440753605</v>
      </c>
      <c r="M9" s="23">
        <v>78.100293217675883</v>
      </c>
      <c r="N9" s="23">
        <v>82.758684562721911</v>
      </c>
      <c r="O9" s="23">
        <v>84.296194179812133</v>
      </c>
      <c r="P9" s="23">
        <v>70.953527087655743</v>
      </c>
      <c r="Q9" s="23">
        <v>77.957567775834647</v>
      </c>
    </row>
    <row r="10" spans="1:17" ht="12" customHeight="1" x14ac:dyDescent="0.3">
      <c r="A10" s="22" t="s">
        <v>52</v>
      </c>
      <c r="B10" s="23">
        <v>82.629322933423026</v>
      </c>
      <c r="C10" s="23">
        <v>92.043760253332067</v>
      </c>
      <c r="D10" s="23">
        <v>85.176161819538791</v>
      </c>
      <c r="E10" s="23">
        <v>94.545472035556202</v>
      </c>
      <c r="F10" s="23">
        <v>94.701017838624239</v>
      </c>
      <c r="G10" s="23">
        <v>99.593440445277338</v>
      </c>
      <c r="H10" s="23">
        <v>98.521747845437702</v>
      </c>
      <c r="I10" s="23">
        <v>92.412226558211188</v>
      </c>
      <c r="J10" s="23">
        <v>87.022535771843351</v>
      </c>
      <c r="K10" s="23">
        <v>95.677908044034226</v>
      </c>
      <c r="L10" s="23">
        <v>99.529753230689195</v>
      </c>
      <c r="M10" s="23">
        <v>84.707511279930188</v>
      </c>
      <c r="N10" s="23">
        <v>88.256529354159582</v>
      </c>
      <c r="O10" s="23">
        <v>85.582251595109824</v>
      </c>
      <c r="P10" s="23">
        <v>82.298438935013138</v>
      </c>
      <c r="Q10" s="23">
        <v>93.015195894672317</v>
      </c>
    </row>
    <row r="11" spans="1:17" ht="12" customHeight="1" x14ac:dyDescent="0.3">
      <c r="A11" s="22" t="s">
        <v>53</v>
      </c>
      <c r="B11" s="23">
        <v>49.137060529340239</v>
      </c>
      <c r="C11" s="23">
        <v>48.888579706525697</v>
      </c>
      <c r="D11" s="23">
        <v>47.146080178753778</v>
      </c>
      <c r="E11" s="23">
        <v>61.718487109844624</v>
      </c>
      <c r="F11" s="23">
        <v>60.162025789796296</v>
      </c>
      <c r="G11" s="23">
        <v>70.503210754864725</v>
      </c>
      <c r="H11" s="23">
        <v>70.247229654858444</v>
      </c>
      <c r="I11" s="23">
        <v>66.438916955763375</v>
      </c>
      <c r="J11" s="23">
        <v>71.525529978513731</v>
      </c>
      <c r="K11" s="23">
        <v>73.383002252162512</v>
      </c>
      <c r="L11" s="23">
        <v>74.864721847146299</v>
      </c>
      <c r="M11" s="23">
        <v>71.328203267340058</v>
      </c>
      <c r="N11" s="23">
        <v>65.082721825745864</v>
      </c>
      <c r="O11" s="23">
        <v>64.340303424509031</v>
      </c>
      <c r="P11" s="23">
        <v>57.230958780190768</v>
      </c>
      <c r="Q11" s="23">
        <v>59.745294327455589</v>
      </c>
    </row>
    <row r="12" spans="1:17" ht="12" customHeight="1" x14ac:dyDescent="0.3">
      <c r="A12" s="22" t="s">
        <v>54</v>
      </c>
      <c r="B12" s="23">
        <v>101.83678585570448</v>
      </c>
      <c r="C12" s="23">
        <v>109.69625847781978</v>
      </c>
      <c r="D12" s="23">
        <v>101.4155365791556</v>
      </c>
      <c r="E12" s="23">
        <v>101.04345325965362</v>
      </c>
      <c r="F12" s="23">
        <v>101.16978904817846</v>
      </c>
      <c r="G12" s="23">
        <v>100.66781300724573</v>
      </c>
      <c r="H12" s="23">
        <v>95.843398647352629</v>
      </c>
      <c r="I12" s="23">
        <v>86.173141299795674</v>
      </c>
      <c r="J12" s="23">
        <v>92.563270604571059</v>
      </c>
      <c r="K12" s="23">
        <v>91.005258213502785</v>
      </c>
      <c r="L12" s="23">
        <v>106.40149681638928</v>
      </c>
      <c r="M12" s="23">
        <v>84.036786377514318</v>
      </c>
      <c r="N12" s="23">
        <v>87.55048188116605</v>
      </c>
      <c r="O12" s="23">
        <v>87.372744183480322</v>
      </c>
      <c r="P12" s="23">
        <v>80.803026185415902</v>
      </c>
      <c r="Q12" s="23">
        <v>83.494746602475161</v>
      </c>
    </row>
    <row r="13" spans="1:17" ht="12" customHeight="1" x14ac:dyDescent="0.3">
      <c r="A13" s="22" t="s">
        <v>55</v>
      </c>
      <c r="B13" s="23">
        <v>87.374707266376177</v>
      </c>
      <c r="C13" s="23">
        <v>94.696575541380682</v>
      </c>
      <c r="D13" s="23">
        <v>87.479776013914645</v>
      </c>
      <c r="E13" s="23">
        <v>90.273601733449908</v>
      </c>
      <c r="F13" s="23">
        <v>90.15108884079288</v>
      </c>
      <c r="G13" s="23">
        <v>92.793354150999022</v>
      </c>
      <c r="H13" s="23">
        <v>90.397264715296743</v>
      </c>
      <c r="I13" s="23">
        <v>80.943488089464765</v>
      </c>
      <c r="J13" s="23">
        <v>85.246520554750802</v>
      </c>
      <c r="K13" s="23">
        <v>81.454273329778673</v>
      </c>
      <c r="L13" s="23">
        <v>92.377934672302331</v>
      </c>
      <c r="M13" s="23">
        <v>83.805563630834783</v>
      </c>
      <c r="N13" s="23">
        <v>87.646301905248038</v>
      </c>
      <c r="O13" s="23">
        <v>88.187314729867566</v>
      </c>
      <c r="P13" s="23">
        <v>77.553898092597166</v>
      </c>
      <c r="Q13" s="23">
        <v>85.885676610741967</v>
      </c>
    </row>
    <row r="14" spans="1:17" ht="12" customHeight="1" x14ac:dyDescent="0.3">
      <c r="A14" s="24" t="s">
        <v>56</v>
      </c>
      <c r="B14" s="25">
        <v>87.232905161821208</v>
      </c>
      <c r="C14" s="25">
        <v>99.365742323779102</v>
      </c>
      <c r="D14" s="25">
        <v>87.840722851752048</v>
      </c>
      <c r="E14" s="25">
        <v>91.205941107704675</v>
      </c>
      <c r="F14" s="25">
        <v>91.457703382846148</v>
      </c>
      <c r="G14" s="25">
        <v>93.930553934442798</v>
      </c>
      <c r="H14" s="25">
        <v>89.341309079735751</v>
      </c>
      <c r="I14" s="25">
        <v>81.63630259957111</v>
      </c>
      <c r="J14" s="25">
        <v>83.703736906499344</v>
      </c>
      <c r="K14" s="25">
        <v>81.910759910579273</v>
      </c>
      <c r="L14" s="25">
        <v>90.842038119647995</v>
      </c>
      <c r="M14" s="25">
        <v>79.253547795934097</v>
      </c>
      <c r="N14" s="25">
        <v>81.191605158140106</v>
      </c>
      <c r="O14" s="25">
        <v>81.455544280100369</v>
      </c>
      <c r="P14" s="25">
        <v>73.597875608115331</v>
      </c>
      <c r="Q14" s="25">
        <v>77.618191317280676</v>
      </c>
    </row>
    <row r="15" spans="1:17" ht="12" customHeight="1" x14ac:dyDescent="0.3">
      <c r="A15" s="26" t="s">
        <v>57</v>
      </c>
      <c r="B15" s="27">
        <v>1.3429183604220616</v>
      </c>
      <c r="C15" s="27">
        <v>1.4236656811905457</v>
      </c>
      <c r="D15" s="27">
        <v>1.3225924176392616</v>
      </c>
      <c r="E15" s="27">
        <v>1.4277751377147547</v>
      </c>
      <c r="F15" s="27">
        <v>1.4351795055680521</v>
      </c>
      <c r="G15" s="27">
        <v>1.533225497370214</v>
      </c>
      <c r="H15" s="27">
        <v>1.5964668807060205</v>
      </c>
      <c r="I15" s="27">
        <v>1.3437339483448989</v>
      </c>
      <c r="J15" s="27">
        <v>1.5345071975038984</v>
      </c>
      <c r="K15" s="27">
        <v>1.4513218893238038</v>
      </c>
      <c r="L15" s="27">
        <v>1.595061099304536</v>
      </c>
      <c r="M15" s="27">
        <v>1.3325214566574128</v>
      </c>
      <c r="N15" s="27">
        <v>1.3797359615840623</v>
      </c>
      <c r="O15" s="27">
        <v>1.4170166505093393</v>
      </c>
      <c r="P15" s="27">
        <v>1.2012284219194977</v>
      </c>
      <c r="Q15" s="27">
        <v>1.3221217499014346</v>
      </c>
    </row>
    <row r="16" spans="1:17" ht="12.9" customHeight="1" x14ac:dyDescent="0.3">
      <c r="A16" s="20" t="s">
        <v>58</v>
      </c>
      <c r="B16" s="21">
        <v>34.325441442409833</v>
      </c>
      <c r="C16" s="21">
        <v>34.664151303390227</v>
      </c>
      <c r="D16" s="21">
        <v>34.989930844035158</v>
      </c>
      <c r="E16" s="21">
        <v>35.098525271942819</v>
      </c>
      <c r="F16" s="21">
        <v>35.359041699673668</v>
      </c>
      <c r="G16" s="21">
        <v>35.608460291880945</v>
      </c>
      <c r="H16" s="21">
        <v>36.044134462739194</v>
      </c>
      <c r="I16" s="21">
        <v>36.371306192693645</v>
      </c>
      <c r="J16" s="21">
        <v>36.681425191257588</v>
      </c>
      <c r="K16" s="21">
        <v>36.654498299267992</v>
      </c>
      <c r="L16" s="21">
        <v>36.846850129219142</v>
      </c>
      <c r="M16" s="21">
        <v>37.069146908625655</v>
      </c>
      <c r="N16" s="21">
        <v>37.86303345147634</v>
      </c>
      <c r="O16" s="21">
        <v>38.363380836134368</v>
      </c>
      <c r="P16" s="21">
        <v>39.516691833860541</v>
      </c>
      <c r="Q16" s="21">
        <v>40.470926792022333</v>
      </c>
    </row>
    <row r="17" spans="1:17" ht="12.9" customHeight="1" x14ac:dyDescent="0.3">
      <c r="A17" s="22" t="s">
        <v>50</v>
      </c>
      <c r="B17" s="28">
        <v>8.4851849474081487</v>
      </c>
      <c r="C17" s="28">
        <v>9.8171960713958413</v>
      </c>
      <c r="D17" s="28">
        <v>11.316946436796753</v>
      </c>
      <c r="E17" s="28">
        <v>11.870626352848667</v>
      </c>
      <c r="F17" s="28">
        <v>12.626262062347411</v>
      </c>
      <c r="G17" s="28">
        <v>13.110480353120767</v>
      </c>
      <c r="H17" s="28">
        <v>14.324233328482993</v>
      </c>
      <c r="I17" s="28">
        <v>16.29685477956594</v>
      </c>
      <c r="J17" s="28">
        <v>17.481732056333829</v>
      </c>
      <c r="K17" s="28">
        <v>18.798297725368702</v>
      </c>
      <c r="L17" s="28">
        <v>20.152480492160656</v>
      </c>
      <c r="M17" s="28">
        <v>22.252417986057349</v>
      </c>
      <c r="N17" s="28">
        <v>25.366115552296758</v>
      </c>
      <c r="O17" s="28">
        <v>28.908435462111427</v>
      </c>
      <c r="P17" s="28">
        <v>34.527905167824279</v>
      </c>
      <c r="Q17" s="28">
        <v>38.056839808136516</v>
      </c>
    </row>
    <row r="18" spans="1:17" ht="12" customHeight="1" x14ac:dyDescent="0.3">
      <c r="A18" s="22" t="s">
        <v>59</v>
      </c>
      <c r="B18" s="28">
        <v>34.49905000624593</v>
      </c>
      <c r="C18" s="28">
        <v>34.831907694640314</v>
      </c>
      <c r="D18" s="28">
        <v>35.153240602885148</v>
      </c>
      <c r="E18" s="28">
        <v>35.262167607328593</v>
      </c>
      <c r="F18" s="28">
        <v>35.518842078139457</v>
      </c>
      <c r="G18" s="28">
        <v>35.76964984167055</v>
      </c>
      <c r="H18" s="28">
        <v>36.206877952656953</v>
      </c>
      <c r="I18" s="28">
        <v>36.53932374901477</v>
      </c>
      <c r="J18" s="28">
        <v>36.849811855762056</v>
      </c>
      <c r="K18" s="28">
        <v>36.820736047780272</v>
      </c>
      <c r="L18" s="28">
        <v>37.017293122718812</v>
      </c>
      <c r="M18" s="28">
        <v>37.237320500337539</v>
      </c>
      <c r="N18" s="28">
        <v>38.0381195757355</v>
      </c>
      <c r="O18" s="28">
        <v>38.535125981184279</v>
      </c>
      <c r="P18" s="28">
        <v>39.641645957658078</v>
      </c>
      <c r="Q18" s="28">
        <v>40.548639447550812</v>
      </c>
    </row>
    <row r="19" spans="1:17" ht="12.9" customHeight="1" x14ac:dyDescent="0.3">
      <c r="A19" s="20" t="s">
        <v>60</v>
      </c>
      <c r="B19" s="21">
        <v>13.653352304762482</v>
      </c>
      <c r="C19" s="21">
        <v>13.721848379262315</v>
      </c>
      <c r="D19" s="21">
        <v>13.76034360836791</v>
      </c>
      <c r="E19" s="21">
        <v>13.965506063645151</v>
      </c>
      <c r="F19" s="21">
        <v>14.092665365449049</v>
      </c>
      <c r="G19" s="21">
        <v>14.128662418634265</v>
      </c>
      <c r="H19" s="21">
        <v>14.187578999055956</v>
      </c>
      <c r="I19" s="21">
        <v>14.235245105350943</v>
      </c>
      <c r="J19" s="21">
        <v>14.318778309730028</v>
      </c>
      <c r="K19" s="21">
        <v>14.405181108956853</v>
      </c>
      <c r="L19" s="21">
        <v>14.405852115125539</v>
      </c>
      <c r="M19" s="21">
        <v>14.554027954941192</v>
      </c>
      <c r="N19" s="21">
        <v>14.711406579593882</v>
      </c>
      <c r="O19" s="21">
        <v>14.849524960881878</v>
      </c>
      <c r="P19" s="21">
        <v>14.960086284094459</v>
      </c>
      <c r="Q19" s="21">
        <v>15.170375297175944</v>
      </c>
    </row>
    <row r="20" spans="1:17" ht="12" customHeight="1" x14ac:dyDescent="0.3">
      <c r="A20" s="22" t="s">
        <v>47</v>
      </c>
      <c r="B20" s="23">
        <v>9.3841303582100437</v>
      </c>
      <c r="C20" s="23">
        <v>9.4615742518868533</v>
      </c>
      <c r="D20" s="23">
        <v>10.934296293073135</v>
      </c>
      <c r="E20" s="23">
        <v>11.524194522631838</v>
      </c>
      <c r="F20" s="23">
        <v>12.307494120734649</v>
      </c>
      <c r="G20" s="23">
        <v>12.442688208472049</v>
      </c>
      <c r="H20" s="23">
        <v>13.18826633718362</v>
      </c>
      <c r="I20" s="23">
        <v>13.869838946739742</v>
      </c>
      <c r="J20" s="23">
        <v>14.214142318769428</v>
      </c>
      <c r="K20" s="23">
        <v>14.515533724129613</v>
      </c>
      <c r="L20" s="23">
        <v>14.300517949809169</v>
      </c>
      <c r="M20" s="23">
        <v>14.269706573854613</v>
      </c>
      <c r="N20" s="23">
        <v>14.312770057282746</v>
      </c>
      <c r="O20" s="23">
        <v>14.485054096813769</v>
      </c>
      <c r="P20" s="23">
        <v>14.393356710571661</v>
      </c>
      <c r="Q20" s="23">
        <v>14.550938663064839</v>
      </c>
    </row>
    <row r="21" spans="1:17" s="17" customFormat="1" ht="12" customHeight="1" x14ac:dyDescent="0.3">
      <c r="A21" s="22" t="s">
        <v>48</v>
      </c>
      <c r="B21" s="23">
        <v>11.98652112868227</v>
      </c>
      <c r="C21" s="23">
        <v>12.296317859513199</v>
      </c>
      <c r="D21" s="23">
        <v>12.982671164599644</v>
      </c>
      <c r="E21" s="23">
        <v>13.258224123392781</v>
      </c>
      <c r="F21" s="23">
        <v>13.667635450785562</v>
      </c>
      <c r="G21" s="23">
        <v>13.595736330169455</v>
      </c>
      <c r="H21" s="23">
        <v>13.806950034671058</v>
      </c>
      <c r="I21" s="23">
        <v>13.890106336143559</v>
      </c>
      <c r="J21" s="23">
        <v>13.948711042583758</v>
      </c>
      <c r="K21" s="23">
        <v>14.048954113641633</v>
      </c>
      <c r="L21" s="23">
        <v>13.926040161385478</v>
      </c>
      <c r="M21" s="23">
        <v>13.996670416323244</v>
      </c>
      <c r="N21" s="23">
        <v>14.204079863898873</v>
      </c>
      <c r="O21" s="23">
        <v>14.258026102487227</v>
      </c>
      <c r="P21" s="23">
        <v>14.636870801528111</v>
      </c>
      <c r="Q21" s="23">
        <v>14.631931055015013</v>
      </c>
    </row>
    <row r="22" spans="1:17" ht="12" customHeight="1" x14ac:dyDescent="0.3">
      <c r="A22" s="22" t="s">
        <v>49</v>
      </c>
      <c r="B22" s="23">
        <v>13.761968867823608</v>
      </c>
      <c r="C22" s="23">
        <v>13.82901916152222</v>
      </c>
      <c r="D22" s="23">
        <v>13.842108921513436</v>
      </c>
      <c r="E22" s="23">
        <v>13.894133995539717</v>
      </c>
      <c r="F22" s="23">
        <v>14.049851241979514</v>
      </c>
      <c r="G22" s="23">
        <v>14.006201466617833</v>
      </c>
      <c r="H22" s="23">
        <v>14.050572011601041</v>
      </c>
      <c r="I22" s="23">
        <v>14.041332341718535</v>
      </c>
      <c r="J22" s="23">
        <v>14.132077891889587</v>
      </c>
      <c r="K22" s="23">
        <v>14.257361303525112</v>
      </c>
      <c r="L22" s="23">
        <v>14.191856879570183</v>
      </c>
      <c r="M22" s="23">
        <v>14.368865420590225</v>
      </c>
      <c r="N22" s="23">
        <v>14.505469858799829</v>
      </c>
      <c r="O22" s="23">
        <v>14.600491895194954</v>
      </c>
      <c r="P22" s="23">
        <v>14.634392428909155</v>
      </c>
      <c r="Q22" s="23">
        <v>14.709011813522949</v>
      </c>
    </row>
    <row r="23" spans="1:17" ht="12" customHeight="1" x14ac:dyDescent="0.3">
      <c r="A23" s="22" t="s">
        <v>61</v>
      </c>
      <c r="B23" s="23">
        <v>13.816216728906609</v>
      </c>
      <c r="C23" s="23">
        <v>13.829898480041882</v>
      </c>
      <c r="D23" s="23">
        <v>13.754626642747038</v>
      </c>
      <c r="E23" s="23">
        <v>13.931471024954059</v>
      </c>
      <c r="F23" s="23">
        <v>13.979564442948085</v>
      </c>
      <c r="G23" s="23">
        <v>13.980357607797767</v>
      </c>
      <c r="H23" s="23">
        <v>14.015725657126684</v>
      </c>
      <c r="I23" s="23">
        <v>13.935580202819347</v>
      </c>
      <c r="J23" s="23">
        <v>13.960002246365031</v>
      </c>
      <c r="K23" s="23">
        <v>14.096697748144077</v>
      </c>
      <c r="L23" s="23">
        <v>13.956975626133872</v>
      </c>
      <c r="M23" s="23">
        <v>14.075698987116038</v>
      </c>
      <c r="N23" s="23">
        <v>14.117821119145551</v>
      </c>
      <c r="O23" s="23">
        <v>14.193371174466485</v>
      </c>
      <c r="P23" s="23">
        <v>14.213878127936686</v>
      </c>
      <c r="Q23" s="23">
        <v>14.297970826207074</v>
      </c>
    </row>
    <row r="24" spans="1:17" ht="12" customHeight="1" x14ac:dyDescent="0.3">
      <c r="A24" s="22" t="s">
        <v>52</v>
      </c>
      <c r="B24" s="23">
        <v>13.182304966508132</v>
      </c>
      <c r="C24" s="23">
        <v>13.045810619907249</v>
      </c>
      <c r="D24" s="23">
        <v>15.275548605708861</v>
      </c>
      <c r="E24" s="23">
        <v>13.676987309885416</v>
      </c>
      <c r="F24" s="23">
        <v>14.843307399463203</v>
      </c>
      <c r="G24" s="23">
        <v>14.272240253686217</v>
      </c>
      <c r="H24" s="23">
        <v>14.474502825727495</v>
      </c>
      <c r="I24" s="23">
        <v>14.74741304636731</v>
      </c>
      <c r="J24" s="23">
        <v>14.939438707375805</v>
      </c>
      <c r="K24" s="23">
        <v>15.235942846770854</v>
      </c>
      <c r="L24" s="23">
        <v>15.128613262308473</v>
      </c>
      <c r="M24" s="23">
        <v>15.257989374056514</v>
      </c>
      <c r="N24" s="23">
        <v>15.293203759272812</v>
      </c>
      <c r="O24" s="23">
        <v>15.459030948687113</v>
      </c>
      <c r="P24" s="23">
        <v>15.41734369182374</v>
      </c>
      <c r="Q24" s="23">
        <v>15.473102772872199</v>
      </c>
    </row>
    <row r="25" spans="1:17" ht="12" customHeight="1" x14ac:dyDescent="0.3">
      <c r="A25" s="22" t="s">
        <v>54</v>
      </c>
      <c r="B25" s="23">
        <v>13.368486593833152</v>
      </c>
      <c r="C25" s="23">
        <v>13.105930497723666</v>
      </c>
      <c r="D25" s="23">
        <v>13.095212335731587</v>
      </c>
      <c r="E25" s="23">
        <v>13.56262941165973</v>
      </c>
      <c r="F25" s="23">
        <v>13.698316487756836</v>
      </c>
      <c r="G25" s="23">
        <v>13.808527728028599</v>
      </c>
      <c r="H25" s="23">
        <v>13.619139931814974</v>
      </c>
      <c r="I25" s="23">
        <v>13.772994400808306</v>
      </c>
      <c r="J25" s="23">
        <v>13.820379798369716</v>
      </c>
      <c r="K25" s="23">
        <v>13.920125254149593</v>
      </c>
      <c r="L25" s="23">
        <v>13.714240110196741</v>
      </c>
      <c r="M25" s="23">
        <v>13.78042308408074</v>
      </c>
      <c r="N25" s="23">
        <v>13.783041649301904</v>
      </c>
      <c r="O25" s="23">
        <v>13.893184342705714</v>
      </c>
      <c r="P25" s="23">
        <v>13.894766357119845</v>
      </c>
      <c r="Q25" s="23">
        <v>13.982297295537993</v>
      </c>
    </row>
    <row r="26" spans="1:17" ht="12" customHeight="1" x14ac:dyDescent="0.3">
      <c r="A26" s="22" t="s">
        <v>1</v>
      </c>
      <c r="B26" s="25">
        <v>13.395803954358346</v>
      </c>
      <c r="C26" s="25">
        <v>13.549965151365765</v>
      </c>
      <c r="D26" s="25">
        <v>13.611247547936294</v>
      </c>
      <c r="E26" s="25">
        <v>13.87348073770948</v>
      </c>
      <c r="F26" s="25">
        <v>13.996347760711183</v>
      </c>
      <c r="G26" s="25">
        <v>14.077984314230534</v>
      </c>
      <c r="H26" s="25">
        <v>14.203843412263696</v>
      </c>
      <c r="I26" s="25">
        <v>14.265203536620511</v>
      </c>
      <c r="J26" s="25">
        <v>14.332104325588414</v>
      </c>
      <c r="K26" s="25">
        <v>14.339862472844336</v>
      </c>
      <c r="L26" s="25">
        <v>14.388519494048364</v>
      </c>
      <c r="M26" s="25">
        <v>14.527622531292048</v>
      </c>
      <c r="N26" s="25">
        <v>14.762947186587484</v>
      </c>
      <c r="O26" s="25">
        <v>14.917678694254342</v>
      </c>
      <c r="P26" s="25">
        <v>15.130972529301703</v>
      </c>
      <c r="Q26" s="25">
        <v>15.542447272829655</v>
      </c>
    </row>
    <row r="27" spans="1:17" ht="12" customHeight="1" x14ac:dyDescent="0.3">
      <c r="A27" s="29" t="s">
        <v>66</v>
      </c>
      <c r="B27" s="35">
        <v>0.10407499046028093</v>
      </c>
      <c r="C27" s="35">
        <v>0.10762118895475829</v>
      </c>
      <c r="D27" s="35">
        <v>0.1140822759204633</v>
      </c>
      <c r="E27" s="35">
        <v>0.12663310306800951</v>
      </c>
      <c r="F27" s="35">
        <v>0.13435521963469846</v>
      </c>
      <c r="G27" s="35">
        <v>0.14047474624835096</v>
      </c>
      <c r="H27" s="35">
        <v>0.14537519581325867</v>
      </c>
      <c r="I27" s="35">
        <v>0.17413638305939411</v>
      </c>
      <c r="J27" s="35">
        <v>0.20047164927674607</v>
      </c>
      <c r="K27" s="35">
        <v>0.20704682217475429</v>
      </c>
      <c r="L27" s="35">
        <v>0.27330445696097111</v>
      </c>
      <c r="M27" s="35">
        <v>0.29370894710440643</v>
      </c>
      <c r="N27" s="35">
        <v>0.32215831313101573</v>
      </c>
      <c r="O27" s="35">
        <v>0.3374111102048799</v>
      </c>
      <c r="P27" s="35">
        <v>0.36331001785638717</v>
      </c>
      <c r="Q27" s="35">
        <v>0.37103539626244386</v>
      </c>
    </row>
    <row r="28" spans="1:17" ht="12" customHeight="1" x14ac:dyDescent="0.3">
      <c r="A28" s="31" t="s">
        <v>67</v>
      </c>
      <c r="B28" s="36">
        <v>5.6442383569850234</v>
      </c>
      <c r="C28" s="36">
        <v>5.6328251233856381</v>
      </c>
      <c r="D28" s="36">
        <v>5.8596950932282192</v>
      </c>
      <c r="E28" s="36">
        <v>6.2829680527325316</v>
      </c>
      <c r="F28" s="36">
        <v>6.3721712953563872</v>
      </c>
      <c r="G28" s="36">
        <v>5.6830698555286334</v>
      </c>
      <c r="H28" s="36">
        <v>5.7082493248483335</v>
      </c>
      <c r="I28" s="36">
        <v>6.1147609016643472</v>
      </c>
      <c r="J28" s="36">
        <v>6.4992727522802998</v>
      </c>
      <c r="K28" s="36">
        <v>6.0792539434969948</v>
      </c>
      <c r="L28" s="36">
        <v>6.738305213535698</v>
      </c>
      <c r="M28" s="36">
        <v>6.7025632731439906</v>
      </c>
      <c r="N28" s="36">
        <v>6.8640178325021086</v>
      </c>
      <c r="O28" s="36">
        <v>6.7462384603674534</v>
      </c>
      <c r="P28" s="36">
        <v>6.9315463441259988</v>
      </c>
      <c r="Q28" s="36">
        <v>6.8949500659453298</v>
      </c>
    </row>
    <row r="29" spans="1:17" ht="12.9" customHeight="1" x14ac:dyDescent="0.3">
      <c r="A29" s="20" t="s">
        <v>63</v>
      </c>
      <c r="B29" s="21">
        <v>13.290800237326479</v>
      </c>
      <c r="C29" s="21">
        <v>13.49349286556493</v>
      </c>
      <c r="D29" s="21">
        <v>13.563461260105047</v>
      </c>
      <c r="E29" s="21">
        <v>13.923574563635642</v>
      </c>
      <c r="F29" s="21">
        <v>14.065463558231292</v>
      </c>
      <c r="G29" s="21">
        <v>14.199886759914286</v>
      </c>
      <c r="H29" s="21">
        <v>14.290418424048838</v>
      </c>
      <c r="I29" s="21">
        <v>14.391865216018864</v>
      </c>
      <c r="J29" s="21">
        <v>14.462554676229797</v>
      </c>
      <c r="K29" s="21">
        <v>14.550215294689743</v>
      </c>
      <c r="L29" s="21">
        <v>14.642753337654732</v>
      </c>
      <c r="M29" s="21">
        <v>14.691778905132352</v>
      </c>
      <c r="N29" s="21">
        <v>14.829371666871129</v>
      </c>
      <c r="O29" s="21">
        <v>14.949471941683575</v>
      </c>
      <c r="P29" s="21">
        <v>14.952942996757859</v>
      </c>
      <c r="Q29" s="21">
        <v>14.878525735982148</v>
      </c>
    </row>
    <row r="30" spans="1:17" ht="12" customHeight="1" x14ac:dyDescent="0.3">
      <c r="A30" s="22" t="s">
        <v>48</v>
      </c>
      <c r="B30" s="23">
        <v>13.144980311014473</v>
      </c>
      <c r="C30" s="23">
        <v>13.638066972585401</v>
      </c>
      <c r="D30" s="23">
        <v>13.754901505674216</v>
      </c>
      <c r="E30" s="23">
        <v>14.570219992802956</v>
      </c>
      <c r="F30" s="23">
        <v>14.406334515209732</v>
      </c>
      <c r="G30" s="23">
        <v>15.70673971881731</v>
      </c>
      <c r="H30" s="23">
        <v>14.616550481803783</v>
      </c>
      <c r="I30" s="23">
        <v>14.755036437859212</v>
      </c>
      <c r="J30" s="23">
        <v>15.47414590448339</v>
      </c>
      <c r="K30" s="23">
        <v>15.019502419026903</v>
      </c>
      <c r="L30" s="23">
        <v>15.615163130734016</v>
      </c>
      <c r="M30" s="23">
        <v>15.32348311715044</v>
      </c>
      <c r="N30" s="23">
        <v>15.307280551423052</v>
      </c>
      <c r="O30" s="23">
        <v>15.737290269636535</v>
      </c>
      <c r="P30" s="23">
        <v>14.871359818065621</v>
      </c>
      <c r="Q30" s="23">
        <v>14.443083524768813</v>
      </c>
    </row>
    <row r="31" spans="1:17" ht="12" customHeight="1" x14ac:dyDescent="0.3">
      <c r="A31" s="22" t="s">
        <v>61</v>
      </c>
      <c r="B31" s="23">
        <v>13.201210009631646</v>
      </c>
      <c r="C31" s="23">
        <v>13.385398769674724</v>
      </c>
      <c r="D31" s="23">
        <v>13.400571627882144</v>
      </c>
      <c r="E31" s="23">
        <v>13.861428451030333</v>
      </c>
      <c r="F31" s="23">
        <v>14.033932690744146</v>
      </c>
      <c r="G31" s="23">
        <v>14.035638642472771</v>
      </c>
      <c r="H31" s="23">
        <v>14.199127041080954</v>
      </c>
      <c r="I31" s="23">
        <v>14.334167922791508</v>
      </c>
      <c r="J31" s="23">
        <v>14.511652533114475</v>
      </c>
      <c r="K31" s="23">
        <v>14.584465536490779</v>
      </c>
      <c r="L31" s="23">
        <v>14.702924395174133</v>
      </c>
      <c r="M31" s="23">
        <v>14.817718514007732</v>
      </c>
      <c r="N31" s="23">
        <v>14.859711479401044</v>
      </c>
      <c r="O31" s="23">
        <v>14.94059348133038</v>
      </c>
      <c r="P31" s="23">
        <v>14.867633206225324</v>
      </c>
      <c r="Q31" s="23">
        <v>14.390027716173835</v>
      </c>
    </row>
    <row r="32" spans="1:17" ht="12" customHeight="1" x14ac:dyDescent="0.3">
      <c r="A32" s="22" t="s">
        <v>52</v>
      </c>
      <c r="B32" s="23">
        <v>11.464154698721904</v>
      </c>
      <c r="C32" s="23">
        <v>11.489729369261731</v>
      </c>
      <c r="D32" s="23">
        <v>11.628311238373797</v>
      </c>
      <c r="E32" s="23">
        <v>11.819540766125932</v>
      </c>
      <c r="F32" s="23">
        <v>12.29868392217408</v>
      </c>
      <c r="G32" s="23">
        <v>12.271600667398095</v>
      </c>
      <c r="H32" s="23">
        <v>13.429935165291237</v>
      </c>
      <c r="I32" s="23">
        <v>13.676836798030351</v>
      </c>
      <c r="J32" s="23">
        <v>13.870485630156811</v>
      </c>
      <c r="K32" s="23">
        <v>13.580637287976618</v>
      </c>
      <c r="L32" s="23">
        <v>13.620015029761928</v>
      </c>
      <c r="M32" s="23">
        <v>13.912805836783951</v>
      </c>
      <c r="N32" s="23">
        <v>17.681422692391696</v>
      </c>
      <c r="O32" s="23">
        <v>12.041081519101528</v>
      </c>
      <c r="P32" s="23">
        <v>11.843966568797725</v>
      </c>
      <c r="Q32" s="23">
        <v>11.971641448031496</v>
      </c>
    </row>
    <row r="33" spans="1:17" ht="12" customHeight="1" x14ac:dyDescent="0.3">
      <c r="A33" s="33" t="s">
        <v>1</v>
      </c>
      <c r="B33" s="32">
        <v>13.382468356603891</v>
      </c>
      <c r="C33" s="32">
        <v>13.557062748442741</v>
      </c>
      <c r="D33" s="32">
        <v>13.663832569175359</v>
      </c>
      <c r="E33" s="32">
        <v>13.869982179356592</v>
      </c>
      <c r="F33" s="32">
        <v>14.031887586591454</v>
      </c>
      <c r="G33" s="32">
        <v>14.083419919457345</v>
      </c>
      <c r="H33" s="32">
        <v>14.308307571640601</v>
      </c>
      <c r="I33" s="32">
        <v>14.383253806998486</v>
      </c>
      <c r="J33" s="32">
        <v>14.322245557491406</v>
      </c>
      <c r="K33" s="32">
        <v>14.476756306754677</v>
      </c>
      <c r="L33" s="32">
        <v>14.500207004710706</v>
      </c>
      <c r="M33" s="32">
        <v>14.55730838969995</v>
      </c>
      <c r="N33" s="32">
        <v>14.758098492333751</v>
      </c>
      <c r="O33" s="32">
        <v>14.88851347129507</v>
      </c>
      <c r="P33" s="32">
        <v>15.026591063478616</v>
      </c>
      <c r="Q33" s="32">
        <v>15.306739989586475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A3" sqref="A3"/>
    </sheetView>
  </sheetViews>
  <sheetFormatPr baseColWidth="10" defaultColWidth="9.109375" defaultRowHeight="12" customHeight="1" x14ac:dyDescent="0.3"/>
  <cols>
    <col min="1" max="1" width="40.6640625" style="16" customWidth="1"/>
    <col min="2" max="2" width="10.6640625" style="34" customWidth="1"/>
    <col min="3" max="17" width="10.6640625" style="16" customWidth="1"/>
    <col min="18" max="16384" width="9.109375" style="16"/>
  </cols>
  <sheetData>
    <row r="1" spans="1:17" ht="12.9" customHeight="1" x14ac:dyDescent="0.3">
      <c r="A1" s="14" t="s">
        <v>44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17" customFormat="1" ht="12" customHeight="1" x14ac:dyDescent="0.3"/>
    <row r="3" spans="1:17" ht="12.9" customHeight="1" x14ac:dyDescent="0.3">
      <c r="A3" s="18" t="s">
        <v>45</v>
      </c>
      <c r="B3" s="19">
        <v>64707.199190921056</v>
      </c>
      <c r="C3" s="19">
        <v>69360.814563822321</v>
      </c>
      <c r="D3" s="19">
        <v>67532.134853485317</v>
      </c>
      <c r="E3" s="19">
        <v>74000.123191229912</v>
      </c>
      <c r="F3" s="19">
        <v>76479.04781988902</v>
      </c>
      <c r="G3" s="19">
        <v>81000.788004893926</v>
      </c>
      <c r="H3" s="19">
        <v>85191.644810105121</v>
      </c>
      <c r="I3" s="19">
        <v>79659.931038746989</v>
      </c>
      <c r="J3" s="19">
        <v>87691.635367035458</v>
      </c>
      <c r="K3" s="19">
        <v>85990.066419090042</v>
      </c>
      <c r="L3" s="19">
        <v>93819.570415577269</v>
      </c>
      <c r="M3" s="19">
        <v>85023.204203537622</v>
      </c>
      <c r="N3" s="19">
        <v>88265.503466864509</v>
      </c>
      <c r="O3" s="19">
        <v>89857.251365208067</v>
      </c>
      <c r="P3" s="19">
        <v>83951.72196545433</v>
      </c>
      <c r="Q3" s="19">
        <v>90564.912027023267</v>
      </c>
    </row>
    <row r="4" spans="1:17" ht="12.9" customHeight="1" x14ac:dyDescent="0.3">
      <c r="A4" s="20" t="s">
        <v>46</v>
      </c>
      <c r="B4" s="21">
        <v>45475.07472587753</v>
      </c>
      <c r="C4" s="21">
        <v>49253.267545201321</v>
      </c>
      <c r="D4" s="21">
        <v>46559.619417035639</v>
      </c>
      <c r="E4" s="21">
        <v>52050.889566844155</v>
      </c>
      <c r="F4" s="21">
        <v>53547.177507637396</v>
      </c>
      <c r="G4" s="21">
        <v>57131.66026601052</v>
      </c>
      <c r="H4" s="21">
        <v>60000.006710517642</v>
      </c>
      <c r="I4" s="21">
        <v>53010.357672910257</v>
      </c>
      <c r="J4" s="21">
        <v>60046.697165620746</v>
      </c>
      <c r="K4" s="21">
        <v>57612.960825683862</v>
      </c>
      <c r="L4" s="21">
        <v>64628.34474993046</v>
      </c>
      <c r="M4" s="21">
        <v>55154.310911094159</v>
      </c>
      <c r="N4" s="21">
        <v>57669.010641419205</v>
      </c>
      <c r="O4" s="21">
        <v>58655.882587286607</v>
      </c>
      <c r="P4" s="21">
        <v>51786.943691397486</v>
      </c>
      <c r="Q4" s="21">
        <v>57394.559347402945</v>
      </c>
    </row>
    <row r="5" spans="1:17" ht="12" customHeight="1" x14ac:dyDescent="0.3">
      <c r="A5" s="22" t="s">
        <v>47</v>
      </c>
      <c r="B5" s="23">
        <v>885.30041920933616</v>
      </c>
      <c r="C5" s="23">
        <v>665.6233303602894</v>
      </c>
      <c r="D5" s="23">
        <v>787.13386061905487</v>
      </c>
      <c r="E5" s="23">
        <v>761.14055752734475</v>
      </c>
      <c r="F5" s="23">
        <v>785.20930651513277</v>
      </c>
      <c r="G5" s="23">
        <v>558.52007149825681</v>
      </c>
      <c r="H5" s="23">
        <v>693.94685485048024</v>
      </c>
      <c r="I5" s="23">
        <v>664.54174699362056</v>
      </c>
      <c r="J5" s="23">
        <v>720.60770854533394</v>
      </c>
      <c r="K5" s="23">
        <v>918.02904820436424</v>
      </c>
      <c r="L5" s="23">
        <v>857.30661498644156</v>
      </c>
      <c r="M5" s="23">
        <v>752.19026973552457</v>
      </c>
      <c r="N5" s="23">
        <v>622.24134881783289</v>
      </c>
      <c r="O5" s="23">
        <v>609.14333690762646</v>
      </c>
      <c r="P5" s="23">
        <v>517.89612123378504</v>
      </c>
      <c r="Q5" s="23">
        <v>575.35042110409972</v>
      </c>
    </row>
    <row r="6" spans="1:17" ht="12" customHeight="1" x14ac:dyDescent="0.3">
      <c r="A6" s="22" t="s">
        <v>48</v>
      </c>
      <c r="B6" s="23">
        <v>191.08625439963998</v>
      </c>
      <c r="C6" s="23">
        <v>188.75419029520131</v>
      </c>
      <c r="D6" s="23">
        <v>176.93210815659228</v>
      </c>
      <c r="E6" s="23">
        <v>211.13136589587558</v>
      </c>
      <c r="F6" s="23">
        <v>207.27642701899663</v>
      </c>
      <c r="G6" s="23">
        <v>226.51384909598062</v>
      </c>
      <c r="H6" s="23">
        <v>214.18656869575176</v>
      </c>
      <c r="I6" s="23">
        <v>193.21883182447201</v>
      </c>
      <c r="J6" s="23">
        <v>218.49917382802161</v>
      </c>
      <c r="K6" s="23">
        <v>215.99829651134922</v>
      </c>
      <c r="L6" s="23">
        <v>218.01150165264036</v>
      </c>
      <c r="M6" s="23">
        <v>182.74360447822076</v>
      </c>
      <c r="N6" s="23">
        <v>149.79767403341629</v>
      </c>
      <c r="O6" s="23">
        <v>147.23876410817434</v>
      </c>
      <c r="P6" s="23">
        <v>119.96091643509671</v>
      </c>
      <c r="Q6" s="23">
        <v>110.24888823570414</v>
      </c>
    </row>
    <row r="7" spans="1:17" ht="12" customHeight="1" x14ac:dyDescent="0.3">
      <c r="A7" s="22" t="s">
        <v>49</v>
      </c>
      <c r="B7" s="23">
        <v>11855.584878536347</v>
      </c>
      <c r="C7" s="23">
        <v>13248.429115189214</v>
      </c>
      <c r="D7" s="23">
        <v>12160.972976346286</v>
      </c>
      <c r="E7" s="23">
        <v>12606.080472569985</v>
      </c>
      <c r="F7" s="23">
        <v>12311.988869681889</v>
      </c>
      <c r="G7" s="23">
        <v>12254.007279688001</v>
      </c>
      <c r="H7" s="23">
        <v>11903.539213809934</v>
      </c>
      <c r="I7" s="23">
        <v>9533.9693918164285</v>
      </c>
      <c r="J7" s="23">
        <v>11280.627433443366</v>
      </c>
      <c r="K7" s="23">
        <v>10403.903488157246</v>
      </c>
      <c r="L7" s="23">
        <v>10379.904871780833</v>
      </c>
      <c r="M7" s="23">
        <v>9371.4241988850263</v>
      </c>
      <c r="N7" s="23">
        <v>9022.5417899843869</v>
      </c>
      <c r="O7" s="23">
        <v>9353.2183950830204</v>
      </c>
      <c r="P7" s="23">
        <v>8546.493961133152</v>
      </c>
      <c r="Q7" s="23">
        <v>8410.8119012850275</v>
      </c>
    </row>
    <row r="8" spans="1:17" ht="12" customHeight="1" x14ac:dyDescent="0.3">
      <c r="A8" s="22" t="s">
        <v>50</v>
      </c>
      <c r="B8" s="23">
        <v>13.822092651454332</v>
      </c>
      <c r="C8" s="23">
        <v>16.756965441652149</v>
      </c>
      <c r="D8" s="23">
        <v>17.825909171621404</v>
      </c>
      <c r="E8" s="23">
        <v>24.040010428375162</v>
      </c>
      <c r="F8" s="23">
        <v>29.393710574266137</v>
      </c>
      <c r="G8" s="23">
        <v>43.616365435047676</v>
      </c>
      <c r="H8" s="23">
        <v>51.565446931600682</v>
      </c>
      <c r="I8" s="23">
        <v>56.659944355630536</v>
      </c>
      <c r="J8" s="23">
        <v>69.507109314775761</v>
      </c>
      <c r="K8" s="23">
        <v>71.727802960655907</v>
      </c>
      <c r="L8" s="23">
        <v>89.893546041235467</v>
      </c>
      <c r="M8" s="23">
        <v>103.88519545181475</v>
      </c>
      <c r="N8" s="23">
        <v>129.83512317276586</v>
      </c>
      <c r="O8" s="23">
        <v>173.10609117151537</v>
      </c>
      <c r="P8" s="23">
        <v>203.29235366316385</v>
      </c>
      <c r="Q8" s="23">
        <v>292.67838678572025</v>
      </c>
    </row>
    <row r="9" spans="1:17" ht="12" customHeight="1" x14ac:dyDescent="0.3">
      <c r="A9" s="22" t="s">
        <v>51</v>
      </c>
      <c r="B9" s="23">
        <v>19779.093332059616</v>
      </c>
      <c r="C9" s="23">
        <v>21027.57823912441</v>
      </c>
      <c r="D9" s="23">
        <v>19473.646777692993</v>
      </c>
      <c r="E9" s="23">
        <v>21457.682942902178</v>
      </c>
      <c r="F9" s="23">
        <v>22737.612750704975</v>
      </c>
      <c r="G9" s="23">
        <v>26472.932906941049</v>
      </c>
      <c r="H9" s="23">
        <v>28713.676960363631</v>
      </c>
      <c r="I9" s="23">
        <v>25370.23608419302</v>
      </c>
      <c r="J9" s="23">
        <v>28953.082889878067</v>
      </c>
      <c r="K9" s="23">
        <v>27152.849813855835</v>
      </c>
      <c r="L9" s="23">
        <v>30898.646488661132</v>
      </c>
      <c r="M9" s="23">
        <v>25984.815029714504</v>
      </c>
      <c r="N9" s="23">
        <v>27846.787253886541</v>
      </c>
      <c r="O9" s="23">
        <v>29453.470946490615</v>
      </c>
      <c r="P9" s="23">
        <v>23716.589584224064</v>
      </c>
      <c r="Q9" s="23">
        <v>25616.440595537235</v>
      </c>
    </row>
    <row r="10" spans="1:17" ht="12" customHeight="1" x14ac:dyDescent="0.3">
      <c r="A10" s="22" t="s">
        <v>52</v>
      </c>
      <c r="B10" s="23">
        <v>518.25778861826086</v>
      </c>
      <c r="C10" s="23">
        <v>599.03214090957954</v>
      </c>
      <c r="D10" s="23">
        <v>645.50501230804832</v>
      </c>
      <c r="E10" s="23">
        <v>786.08735256108776</v>
      </c>
      <c r="F10" s="23">
        <v>868.27446956640347</v>
      </c>
      <c r="G10" s="23">
        <v>746.12621858949547</v>
      </c>
      <c r="H10" s="23">
        <v>736.21946205994811</v>
      </c>
      <c r="I10" s="23">
        <v>816.97911864596733</v>
      </c>
      <c r="J10" s="23">
        <v>769.29290845756009</v>
      </c>
      <c r="K10" s="23">
        <v>844.4315802676166</v>
      </c>
      <c r="L10" s="23">
        <v>830.10411292154186</v>
      </c>
      <c r="M10" s="23">
        <v>772.58534210833193</v>
      </c>
      <c r="N10" s="23">
        <v>867.21889944123382</v>
      </c>
      <c r="O10" s="23">
        <v>884.54935019583115</v>
      </c>
      <c r="P10" s="23">
        <v>1451.5375684991111</v>
      </c>
      <c r="Q10" s="23">
        <v>2044.6421693521183</v>
      </c>
    </row>
    <row r="11" spans="1:17" ht="12" customHeight="1" x14ac:dyDescent="0.3">
      <c r="A11" s="22" t="s">
        <v>53</v>
      </c>
      <c r="B11" s="23">
        <v>160.95366578613982</v>
      </c>
      <c r="C11" s="23">
        <v>161.43842135755253</v>
      </c>
      <c r="D11" s="23">
        <v>169.16471199197011</v>
      </c>
      <c r="E11" s="23">
        <v>201.94372043639086</v>
      </c>
      <c r="F11" s="23">
        <v>193.4298602333252</v>
      </c>
      <c r="G11" s="23">
        <v>224.50180630886268</v>
      </c>
      <c r="H11" s="23">
        <v>224.61070174009055</v>
      </c>
      <c r="I11" s="23">
        <v>227.81863655822175</v>
      </c>
      <c r="J11" s="23">
        <v>241.35148415131044</v>
      </c>
      <c r="K11" s="23">
        <v>248.51078184223294</v>
      </c>
      <c r="L11" s="23">
        <v>218.50261294707886</v>
      </c>
      <c r="M11" s="23">
        <v>230.4333399727536</v>
      </c>
      <c r="N11" s="23">
        <v>231.46863030301506</v>
      </c>
      <c r="O11" s="23">
        <v>241.52445290520393</v>
      </c>
      <c r="P11" s="23">
        <v>207.83270790605314</v>
      </c>
      <c r="Q11" s="23">
        <v>192.39049004573164</v>
      </c>
    </row>
    <row r="12" spans="1:17" ht="12" customHeight="1" x14ac:dyDescent="0.3">
      <c r="A12" s="22" t="s">
        <v>54</v>
      </c>
      <c r="B12" s="23">
        <v>5615.2743460929651</v>
      </c>
      <c r="C12" s="23">
        <v>5991.2997622148496</v>
      </c>
      <c r="D12" s="23">
        <v>5696.8643059722926</v>
      </c>
      <c r="E12" s="23">
        <v>7637.7818664173283</v>
      </c>
      <c r="F12" s="23">
        <v>7901.8354767819892</v>
      </c>
      <c r="G12" s="23">
        <v>7925.7904239615818</v>
      </c>
      <c r="H12" s="23">
        <v>7756.7796673168068</v>
      </c>
      <c r="I12" s="23">
        <v>7241.1829214313539</v>
      </c>
      <c r="J12" s="23">
        <v>7864.1571981411616</v>
      </c>
      <c r="K12" s="23">
        <v>7766.796990480505</v>
      </c>
      <c r="L12" s="23">
        <v>9390.6417135568699</v>
      </c>
      <c r="M12" s="23">
        <v>7555.9715631696026</v>
      </c>
      <c r="N12" s="23">
        <v>7697.3901328007069</v>
      </c>
      <c r="O12" s="23">
        <v>6846.5117557088515</v>
      </c>
      <c r="P12" s="23">
        <v>6554.9401620491135</v>
      </c>
      <c r="Q12" s="23">
        <v>6491.2101311337192</v>
      </c>
    </row>
    <row r="13" spans="1:17" ht="12" customHeight="1" x14ac:dyDescent="0.3">
      <c r="A13" s="22" t="s">
        <v>55</v>
      </c>
      <c r="B13" s="23">
        <v>291.94258417686257</v>
      </c>
      <c r="C13" s="23">
        <v>410.94615692430256</v>
      </c>
      <c r="D13" s="23">
        <v>496.09574815968523</v>
      </c>
      <c r="E13" s="23">
        <v>658.4252533865041</v>
      </c>
      <c r="F13" s="23">
        <v>815.24790231449197</v>
      </c>
      <c r="G13" s="23">
        <v>1074.3173603033229</v>
      </c>
      <c r="H13" s="23">
        <v>1311.8407056637614</v>
      </c>
      <c r="I13" s="23">
        <v>1429.3150598722898</v>
      </c>
      <c r="J13" s="23">
        <v>1775.8008672880974</v>
      </c>
      <c r="K13" s="23">
        <v>1979.5112089982608</v>
      </c>
      <c r="L13" s="23">
        <v>2541.3812540976996</v>
      </c>
      <c r="M13" s="23">
        <v>2676.0017423179443</v>
      </c>
      <c r="N13" s="23">
        <v>3483.5762212545055</v>
      </c>
      <c r="O13" s="23">
        <v>4114.3107444026136</v>
      </c>
      <c r="P13" s="23">
        <v>4613.2696270490078</v>
      </c>
      <c r="Q13" s="23">
        <v>6590.1322853558622</v>
      </c>
    </row>
    <row r="14" spans="1:17" ht="12" customHeight="1" x14ac:dyDescent="0.3">
      <c r="A14" s="24" t="s">
        <v>56</v>
      </c>
      <c r="B14" s="25">
        <v>5476.2158975475731</v>
      </c>
      <c r="C14" s="25">
        <v>6200.2322022429589</v>
      </c>
      <c r="D14" s="25">
        <v>6245.6157153583918</v>
      </c>
      <c r="E14" s="25">
        <v>6957.3823810351441</v>
      </c>
      <c r="F14" s="25">
        <v>6929.9968570360661</v>
      </c>
      <c r="G14" s="25">
        <v>6766.8978914238915</v>
      </c>
      <c r="H14" s="25">
        <v>7518.7065754336509</v>
      </c>
      <c r="I14" s="25">
        <v>6719.1516576627228</v>
      </c>
      <c r="J14" s="25">
        <v>7285.3633208050587</v>
      </c>
      <c r="K14" s="25">
        <v>7195.3803794694704</v>
      </c>
      <c r="L14" s="25">
        <v>8307.8204935667964</v>
      </c>
      <c r="M14" s="25">
        <v>6764.7837005525998</v>
      </c>
      <c r="N14" s="25">
        <v>6833.3071104218998</v>
      </c>
      <c r="O14" s="25">
        <v>6017.2739633616739</v>
      </c>
      <c r="P14" s="25">
        <v>5166.1794641321549</v>
      </c>
      <c r="Q14" s="25">
        <v>6342.1501529100378</v>
      </c>
    </row>
    <row r="15" spans="1:17" ht="12" customHeight="1" x14ac:dyDescent="0.3">
      <c r="A15" s="26" t="s">
        <v>57</v>
      </c>
      <c r="B15" s="27">
        <v>687.54346679933292</v>
      </c>
      <c r="C15" s="27">
        <v>743.17702114131316</v>
      </c>
      <c r="D15" s="27">
        <v>689.86229125869079</v>
      </c>
      <c r="E15" s="27">
        <v>749.19364368393269</v>
      </c>
      <c r="F15" s="27">
        <v>766.91187720986579</v>
      </c>
      <c r="G15" s="27">
        <v>838.43609276502866</v>
      </c>
      <c r="H15" s="27">
        <v>874.93455365199213</v>
      </c>
      <c r="I15" s="27">
        <v>757.28427955652546</v>
      </c>
      <c r="J15" s="27">
        <v>868.40707176799503</v>
      </c>
      <c r="K15" s="27">
        <v>815.82143493633464</v>
      </c>
      <c r="L15" s="27">
        <v>896.13153971818417</v>
      </c>
      <c r="M15" s="27">
        <v>759.47692470783318</v>
      </c>
      <c r="N15" s="27">
        <v>784.84645730289503</v>
      </c>
      <c r="O15" s="27">
        <v>815.5347869514718</v>
      </c>
      <c r="P15" s="27">
        <v>688.95122507278643</v>
      </c>
      <c r="Q15" s="27">
        <v>728.50392565769539</v>
      </c>
    </row>
    <row r="16" spans="1:17" ht="12.9" customHeight="1" x14ac:dyDescent="0.3">
      <c r="A16" s="20" t="s">
        <v>58</v>
      </c>
      <c r="B16" s="21">
        <v>3655.8355133092841</v>
      </c>
      <c r="C16" s="21">
        <v>4084.3997991975634</v>
      </c>
      <c r="D16" s="21">
        <v>4622.7395265475425</v>
      </c>
      <c r="E16" s="21">
        <v>4984.1994162408819</v>
      </c>
      <c r="F16" s="21">
        <v>5496.8540053377874</v>
      </c>
      <c r="G16" s="21">
        <v>6009.0078058812105</v>
      </c>
      <c r="H16" s="21">
        <v>6774.5369635060215</v>
      </c>
      <c r="I16" s="21">
        <v>7654.5913863571122</v>
      </c>
      <c r="J16" s="21">
        <v>8252.4202087836766</v>
      </c>
      <c r="K16" s="21">
        <v>8853.371547915187</v>
      </c>
      <c r="L16" s="21">
        <v>9415.4983243162842</v>
      </c>
      <c r="M16" s="21">
        <v>9769.9452119404377</v>
      </c>
      <c r="N16" s="21">
        <v>10132.215373754667</v>
      </c>
      <c r="O16" s="21">
        <v>10459.612119473437</v>
      </c>
      <c r="P16" s="21">
        <v>11129.389568100099</v>
      </c>
      <c r="Q16" s="21">
        <v>11852.092010372489</v>
      </c>
    </row>
    <row r="17" spans="1:17" ht="12.9" customHeight="1" x14ac:dyDescent="0.3">
      <c r="A17" s="22" t="s">
        <v>50</v>
      </c>
      <c r="B17" s="28">
        <v>6.0311216760590947</v>
      </c>
      <c r="C17" s="28">
        <v>7.7574451571342005</v>
      </c>
      <c r="D17" s="28">
        <v>10.243750700727558</v>
      </c>
      <c r="E17" s="28">
        <v>11.792801991886048</v>
      </c>
      <c r="F17" s="28">
        <v>13.701609248492103</v>
      </c>
      <c r="G17" s="28">
        <v>15.738417845277796</v>
      </c>
      <c r="H17" s="28">
        <v>20.022588396726221</v>
      </c>
      <c r="I17" s="28">
        <v>28.468074367714877</v>
      </c>
      <c r="J17" s="28">
        <v>34.193276709168359</v>
      </c>
      <c r="K17" s="28">
        <v>41.880902804064171</v>
      </c>
      <c r="L17" s="28">
        <v>52.043810223822391</v>
      </c>
      <c r="M17" s="28">
        <v>65.820416102391775</v>
      </c>
      <c r="N17" s="28">
        <v>93.788459201592005</v>
      </c>
      <c r="O17" s="28">
        <v>140.61470933675795</v>
      </c>
      <c r="P17" s="28">
        <v>237.61446638436394</v>
      </c>
      <c r="Q17" s="28">
        <v>347.58675375742604</v>
      </c>
    </row>
    <row r="18" spans="1:17" ht="12" customHeight="1" x14ac:dyDescent="0.3">
      <c r="A18" s="22" t="s">
        <v>59</v>
      </c>
      <c r="B18" s="28">
        <v>3649.8043916332249</v>
      </c>
      <c r="C18" s="28">
        <v>4076.6423540404294</v>
      </c>
      <c r="D18" s="28">
        <v>4612.4957758468154</v>
      </c>
      <c r="E18" s="28">
        <v>4972.4066142489955</v>
      </c>
      <c r="F18" s="28">
        <v>5483.1523960892955</v>
      </c>
      <c r="G18" s="28">
        <v>5993.2693880359329</v>
      </c>
      <c r="H18" s="28">
        <v>6754.5143751092955</v>
      </c>
      <c r="I18" s="28">
        <v>7626.1233119893977</v>
      </c>
      <c r="J18" s="28">
        <v>8218.226932074509</v>
      </c>
      <c r="K18" s="28">
        <v>8811.4906451111219</v>
      </c>
      <c r="L18" s="28">
        <v>9363.454514092462</v>
      </c>
      <c r="M18" s="28">
        <v>9704.1247958380463</v>
      </c>
      <c r="N18" s="28">
        <v>10038.426914553074</v>
      </c>
      <c r="O18" s="28">
        <v>10318.997410136679</v>
      </c>
      <c r="P18" s="28">
        <v>10891.775101715735</v>
      </c>
      <c r="Q18" s="28">
        <v>11504.505256615063</v>
      </c>
    </row>
    <row r="19" spans="1:17" ht="12.9" customHeight="1" x14ac:dyDescent="0.3">
      <c r="A19" s="20" t="s">
        <v>60</v>
      </c>
      <c r="B19" s="21">
        <v>7892.9393057213956</v>
      </c>
      <c r="C19" s="21">
        <v>8078.7962467792513</v>
      </c>
      <c r="D19" s="21">
        <v>8233.7923112478584</v>
      </c>
      <c r="E19" s="21">
        <v>8495.2706498340776</v>
      </c>
      <c r="F19" s="21">
        <v>8725.9295928519969</v>
      </c>
      <c r="G19" s="21">
        <v>8907.6077881457404</v>
      </c>
      <c r="H19" s="21">
        <v>9175.2967534776762</v>
      </c>
      <c r="I19" s="21">
        <v>9445.5298217007748</v>
      </c>
      <c r="J19" s="21">
        <v>9647.8215980959503</v>
      </c>
      <c r="K19" s="21">
        <v>9712.9709753510815</v>
      </c>
      <c r="L19" s="21">
        <v>9807.2247912674084</v>
      </c>
      <c r="M19" s="21">
        <v>10002.139917975815</v>
      </c>
      <c r="N19" s="21">
        <v>10191.278761772721</v>
      </c>
      <c r="O19" s="21">
        <v>10336.094004749706</v>
      </c>
      <c r="P19" s="21">
        <v>10520.205998060401</v>
      </c>
      <c r="Q19" s="21">
        <v>10762.656999623563</v>
      </c>
    </row>
    <row r="20" spans="1:17" ht="12" customHeight="1" x14ac:dyDescent="0.3">
      <c r="A20" s="22" t="s">
        <v>47</v>
      </c>
      <c r="B20" s="23">
        <v>7.6630472856721825</v>
      </c>
      <c r="C20" s="23">
        <v>12.303859128812659</v>
      </c>
      <c r="D20" s="23">
        <v>15.607044790124409</v>
      </c>
      <c r="E20" s="23">
        <v>15.441662364096304</v>
      </c>
      <c r="F20" s="23">
        <v>15.621190699437362</v>
      </c>
      <c r="G20" s="23">
        <v>14.49380746278009</v>
      </c>
      <c r="H20" s="23">
        <v>14.001232409686613</v>
      </c>
      <c r="I20" s="23">
        <v>18.676591352160948</v>
      </c>
      <c r="J20" s="23">
        <v>20.080598174218803</v>
      </c>
      <c r="K20" s="23">
        <v>21.221894244357685</v>
      </c>
      <c r="L20" s="23">
        <v>22.362048012472464</v>
      </c>
      <c r="M20" s="23">
        <v>22.75655972298733</v>
      </c>
      <c r="N20" s="23">
        <v>23.364571884577654</v>
      </c>
      <c r="O20" s="23">
        <v>24.059217186570404</v>
      </c>
      <c r="P20" s="23">
        <v>24.616136870141599</v>
      </c>
      <c r="Q20" s="23">
        <v>25.31462342542142</v>
      </c>
    </row>
    <row r="21" spans="1:17" s="17" customFormat="1" ht="12" customHeight="1" x14ac:dyDescent="0.3">
      <c r="A21" s="22" t="s">
        <v>48</v>
      </c>
      <c r="B21" s="23">
        <v>195.5774184560951</v>
      </c>
      <c r="C21" s="23">
        <v>211.82491572104445</v>
      </c>
      <c r="D21" s="23">
        <v>230.77963257453172</v>
      </c>
      <c r="E21" s="23">
        <v>263.05946991633004</v>
      </c>
      <c r="F21" s="23">
        <v>273.20225375545328</v>
      </c>
      <c r="G21" s="23">
        <v>280.90131546125394</v>
      </c>
      <c r="H21" s="23">
        <v>295.97985085162679</v>
      </c>
      <c r="I21" s="23">
        <v>285.74318299511765</v>
      </c>
      <c r="J21" s="23">
        <v>279.38769503350255</v>
      </c>
      <c r="K21" s="23">
        <v>264.21348052219093</v>
      </c>
      <c r="L21" s="23">
        <v>251.05081802275055</v>
      </c>
      <c r="M21" s="23">
        <v>243.08967788435052</v>
      </c>
      <c r="N21" s="23">
        <v>242.56880776698455</v>
      </c>
      <c r="O21" s="23">
        <v>210.28147659608584</v>
      </c>
      <c r="P21" s="23">
        <v>261.47987268998514</v>
      </c>
      <c r="Q21" s="23">
        <v>247.30372484196008</v>
      </c>
    </row>
    <row r="22" spans="1:17" ht="12" customHeight="1" x14ac:dyDescent="0.3">
      <c r="A22" s="22" t="s">
        <v>49</v>
      </c>
      <c r="B22" s="23">
        <v>1512.2053206251217</v>
      </c>
      <c r="C22" s="23">
        <v>1546.0428610820816</v>
      </c>
      <c r="D22" s="23">
        <v>1558.5749588540436</v>
      </c>
      <c r="E22" s="23">
        <v>1525.8247933587177</v>
      </c>
      <c r="F22" s="23">
        <v>1488.433672161133</v>
      </c>
      <c r="G22" s="23">
        <v>1469.6235930815831</v>
      </c>
      <c r="H22" s="23">
        <v>1433.5801997051915</v>
      </c>
      <c r="I22" s="23">
        <v>1402.8788359101527</v>
      </c>
      <c r="J22" s="23">
        <v>1391.5867349812527</v>
      </c>
      <c r="K22" s="23">
        <v>1371.4390473719595</v>
      </c>
      <c r="L22" s="23">
        <v>1336.5558855201634</v>
      </c>
      <c r="M22" s="23">
        <v>1342.940303429418</v>
      </c>
      <c r="N22" s="23">
        <v>1331.369368517951</v>
      </c>
      <c r="O22" s="23">
        <v>1333.3990795922296</v>
      </c>
      <c r="P22" s="23">
        <v>1330.310988492844</v>
      </c>
      <c r="Q22" s="23">
        <v>1316.8943492460712</v>
      </c>
    </row>
    <row r="23" spans="1:17" ht="12" customHeight="1" x14ac:dyDescent="0.3">
      <c r="A23" s="22" t="s">
        <v>61</v>
      </c>
      <c r="B23" s="23">
        <v>2505.7863294656604</v>
      </c>
      <c r="C23" s="23">
        <v>2601.436755889958</v>
      </c>
      <c r="D23" s="23">
        <v>2667.5839314213176</v>
      </c>
      <c r="E23" s="23">
        <v>2742.7430804970927</v>
      </c>
      <c r="F23" s="23">
        <v>2815.3791575488035</v>
      </c>
      <c r="G23" s="23">
        <v>2876.4453469807695</v>
      </c>
      <c r="H23" s="23">
        <v>3019.0107369259204</v>
      </c>
      <c r="I23" s="23">
        <v>3037.0234364443445</v>
      </c>
      <c r="J23" s="23">
        <v>3066.1812850763472</v>
      </c>
      <c r="K23" s="23">
        <v>3142.4714173559369</v>
      </c>
      <c r="L23" s="23">
        <v>3194.4704907667183</v>
      </c>
      <c r="M23" s="23">
        <v>3242.7129073418173</v>
      </c>
      <c r="N23" s="23">
        <v>3313.7592852705038</v>
      </c>
      <c r="O23" s="23">
        <v>3380.88284321948</v>
      </c>
      <c r="P23" s="23">
        <v>3616.6345967497573</v>
      </c>
      <c r="Q23" s="23">
        <v>3740.1629928035404</v>
      </c>
    </row>
    <row r="24" spans="1:17" ht="12" customHeight="1" x14ac:dyDescent="0.3">
      <c r="A24" s="22" t="s">
        <v>52</v>
      </c>
      <c r="B24" s="23">
        <v>24.981387029193847</v>
      </c>
      <c r="C24" s="23">
        <v>28.895449745639361</v>
      </c>
      <c r="D24" s="23">
        <v>32.082047035849733</v>
      </c>
      <c r="E24" s="23">
        <v>31.727419158230141</v>
      </c>
      <c r="F24" s="23">
        <v>31.627554820085241</v>
      </c>
      <c r="G24" s="23">
        <v>31.607823932071117</v>
      </c>
      <c r="H24" s="23">
        <v>31.902846063008646</v>
      </c>
      <c r="I24" s="23">
        <v>32.929749731199692</v>
      </c>
      <c r="J24" s="23">
        <v>33.791040188502372</v>
      </c>
      <c r="K24" s="23">
        <v>34.930753449281561</v>
      </c>
      <c r="L24" s="23">
        <v>36.048026921884421</v>
      </c>
      <c r="M24" s="23">
        <v>37.626077291751649</v>
      </c>
      <c r="N24" s="23">
        <v>41.171316060170575</v>
      </c>
      <c r="O24" s="23">
        <v>41.926068751838059</v>
      </c>
      <c r="P24" s="23">
        <v>42.655756374968014</v>
      </c>
      <c r="Q24" s="23">
        <v>43.109631464110066</v>
      </c>
    </row>
    <row r="25" spans="1:17" ht="12" customHeight="1" x14ac:dyDescent="0.3">
      <c r="A25" s="22" t="s">
        <v>54</v>
      </c>
      <c r="B25" s="23">
        <v>531.682458557225</v>
      </c>
      <c r="C25" s="23">
        <v>530.97191159689146</v>
      </c>
      <c r="D25" s="23">
        <v>541.81408007063283</v>
      </c>
      <c r="E25" s="23">
        <v>825.74220041350884</v>
      </c>
      <c r="F25" s="23">
        <v>870.11001039145822</v>
      </c>
      <c r="G25" s="23">
        <v>899.70273139539006</v>
      </c>
      <c r="H25" s="23">
        <v>917.38211199381726</v>
      </c>
      <c r="I25" s="23">
        <v>952.73969827431472</v>
      </c>
      <c r="J25" s="23">
        <v>976.50480311285958</v>
      </c>
      <c r="K25" s="23">
        <v>1003.5521784104734</v>
      </c>
      <c r="L25" s="23">
        <v>1022.1680014144274</v>
      </c>
      <c r="M25" s="23">
        <v>1049.7659017022315</v>
      </c>
      <c r="N25" s="23">
        <v>1054.503640089177</v>
      </c>
      <c r="O25" s="23">
        <v>973.92601190437688</v>
      </c>
      <c r="P25" s="23">
        <v>987.65416071808568</v>
      </c>
      <c r="Q25" s="23">
        <v>983.46786417866122</v>
      </c>
    </row>
    <row r="26" spans="1:17" ht="12" customHeight="1" x14ac:dyDescent="0.3">
      <c r="A26" s="22" t="s">
        <v>1</v>
      </c>
      <c r="B26" s="25">
        <v>3054.8780775891396</v>
      </c>
      <c r="C26" s="25">
        <v>3083.958063614823</v>
      </c>
      <c r="D26" s="25">
        <v>3119.0870765013588</v>
      </c>
      <c r="E26" s="25">
        <v>3013.700624126102</v>
      </c>
      <c r="F26" s="25">
        <v>3148.3653734756253</v>
      </c>
      <c r="G26" s="25">
        <v>3246.268951461916</v>
      </c>
      <c r="H26" s="25">
        <v>3369.4236955284237</v>
      </c>
      <c r="I26" s="25">
        <v>3599.9933969934837</v>
      </c>
      <c r="J26" s="25">
        <v>3745.2140415292679</v>
      </c>
      <c r="K26" s="25">
        <v>3735.5368939968821</v>
      </c>
      <c r="L26" s="25">
        <v>3758.5091456689165</v>
      </c>
      <c r="M26" s="25">
        <v>3861.3993534987612</v>
      </c>
      <c r="N26" s="25">
        <v>3961.3676550941877</v>
      </c>
      <c r="O26" s="25">
        <v>4136.7624374974403</v>
      </c>
      <c r="P26" s="25">
        <v>4001.3682438779115</v>
      </c>
      <c r="Q26" s="25">
        <v>4143.1719142238762</v>
      </c>
    </row>
    <row r="27" spans="1:17" ht="12" customHeight="1" x14ac:dyDescent="0.3">
      <c r="A27" s="29" t="s">
        <v>62</v>
      </c>
      <c r="B27" s="30">
        <v>60.165266713288766</v>
      </c>
      <c r="C27" s="30">
        <v>63.362429999999996</v>
      </c>
      <c r="D27" s="30">
        <v>68.263540000000006</v>
      </c>
      <c r="E27" s="30">
        <v>77.031399999999991</v>
      </c>
      <c r="F27" s="30">
        <v>83.19037999999999</v>
      </c>
      <c r="G27" s="30">
        <v>88.564218369976658</v>
      </c>
      <c r="H27" s="30">
        <v>94.016080000000628</v>
      </c>
      <c r="I27" s="30">
        <v>115.54492999999997</v>
      </c>
      <c r="J27" s="30">
        <v>135.0754</v>
      </c>
      <c r="K27" s="30">
        <v>139.60530999999997</v>
      </c>
      <c r="L27" s="30">
        <v>186.06037494007376</v>
      </c>
      <c r="M27" s="30">
        <v>201.84913710449862</v>
      </c>
      <c r="N27" s="30">
        <v>223.17411708916833</v>
      </c>
      <c r="O27" s="30">
        <v>234.85687000168431</v>
      </c>
      <c r="P27" s="30">
        <v>255.48624228670678</v>
      </c>
      <c r="Q27" s="30">
        <v>263.2318994399219</v>
      </c>
    </row>
    <row r="28" spans="1:17" ht="12" hidden="1" customHeight="1" x14ac:dyDescent="0.3">
      <c r="A28" s="31" t="s">
        <v>62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 ht="12.9" customHeight="1" x14ac:dyDescent="0.3">
      <c r="A29" s="20" t="s">
        <v>63</v>
      </c>
      <c r="B29" s="21">
        <v>7683.3496460128426</v>
      </c>
      <c r="C29" s="21">
        <v>7944.350972644178</v>
      </c>
      <c r="D29" s="21">
        <v>8115.983598654273</v>
      </c>
      <c r="E29" s="21">
        <v>8469.7635583107985</v>
      </c>
      <c r="F29" s="21">
        <v>8709.0867140618411</v>
      </c>
      <c r="G29" s="21">
        <v>8952.5121448564423</v>
      </c>
      <c r="H29" s="21">
        <v>9241.8043826037938</v>
      </c>
      <c r="I29" s="21">
        <v>9549.4521577788437</v>
      </c>
      <c r="J29" s="21">
        <v>9744.6963945350872</v>
      </c>
      <c r="K29" s="21">
        <v>9810.7630701399012</v>
      </c>
      <c r="L29" s="21">
        <v>9968.50255006312</v>
      </c>
      <c r="M29" s="21">
        <v>10096.808162527199</v>
      </c>
      <c r="N29" s="21">
        <v>10272.998689917922</v>
      </c>
      <c r="O29" s="21">
        <v>10405.66265369832</v>
      </c>
      <c r="P29" s="21">
        <v>10515.182707896343</v>
      </c>
      <c r="Q29" s="21">
        <v>10555.603669624263</v>
      </c>
    </row>
    <row r="30" spans="1:17" ht="12" customHeight="1" x14ac:dyDescent="0.3">
      <c r="A30" s="22" t="s">
        <v>48</v>
      </c>
      <c r="B30" s="23">
        <v>540.60899970374339</v>
      </c>
      <c r="C30" s="23">
        <v>662.50776294735306</v>
      </c>
      <c r="D30" s="23">
        <v>595.00915510750212</v>
      </c>
      <c r="E30" s="23">
        <v>723.44934066320616</v>
      </c>
      <c r="F30" s="23">
        <v>790.22216110487727</v>
      </c>
      <c r="G30" s="23">
        <v>818.89170596003328</v>
      </c>
      <c r="H30" s="23">
        <v>661.0734441986458</v>
      </c>
      <c r="I30" s="23">
        <v>684.26071498640351</v>
      </c>
      <c r="J30" s="23">
        <v>672.10329685152044</v>
      </c>
      <c r="K30" s="23">
        <v>672.35604020893504</v>
      </c>
      <c r="L30" s="23">
        <v>690.20392783744876</v>
      </c>
      <c r="M30" s="23">
        <v>606.19853559263447</v>
      </c>
      <c r="N30" s="23">
        <v>599.40456944759842</v>
      </c>
      <c r="O30" s="23">
        <v>597.43198071079451</v>
      </c>
      <c r="P30" s="23">
        <v>613.37337223800091</v>
      </c>
      <c r="Q30" s="23">
        <v>695.49215834890731</v>
      </c>
    </row>
    <row r="31" spans="1:17" ht="12" customHeight="1" x14ac:dyDescent="0.3">
      <c r="A31" s="22" t="s">
        <v>61</v>
      </c>
      <c r="B31" s="23">
        <v>3136.0660990530641</v>
      </c>
      <c r="C31" s="23">
        <v>3211.1956661553554</v>
      </c>
      <c r="D31" s="23">
        <v>3246.4952830146735</v>
      </c>
      <c r="E31" s="23">
        <v>3090.7883942439007</v>
      </c>
      <c r="F31" s="23">
        <v>3188.9648842811976</v>
      </c>
      <c r="G31" s="23">
        <v>3226.8298124608677</v>
      </c>
      <c r="H31" s="23">
        <v>3293.621343114974</v>
      </c>
      <c r="I31" s="23">
        <v>3315.6444071058058</v>
      </c>
      <c r="J31" s="23">
        <v>3423.4783910886354</v>
      </c>
      <c r="K31" s="23">
        <v>3458.6244787602677</v>
      </c>
      <c r="L31" s="23">
        <v>3485.6045201429579</v>
      </c>
      <c r="M31" s="23">
        <v>3544.6009900613244</v>
      </c>
      <c r="N31" s="23">
        <v>3646.3354659433985</v>
      </c>
      <c r="O31" s="23">
        <v>3754.3289342595976</v>
      </c>
      <c r="P31" s="23">
        <v>3939.454482659346</v>
      </c>
      <c r="Q31" s="23">
        <v>4059.2523378137671</v>
      </c>
    </row>
    <row r="32" spans="1:17" ht="12" customHeight="1" x14ac:dyDescent="0.3">
      <c r="A32" s="22" t="s">
        <v>52</v>
      </c>
      <c r="B32" s="23">
        <v>0.99368703444726758</v>
      </c>
      <c r="C32" s="23">
        <v>0.99686557836539946</v>
      </c>
      <c r="D32" s="23">
        <v>1.2552220764430022</v>
      </c>
      <c r="E32" s="23">
        <v>1.5038585869626606</v>
      </c>
      <c r="F32" s="23">
        <v>1.521234740234034</v>
      </c>
      <c r="G32" s="23">
        <v>1.4953874102557838</v>
      </c>
      <c r="H32" s="23">
        <v>2.825903262799685</v>
      </c>
      <c r="I32" s="23">
        <v>3.3551189239949721</v>
      </c>
      <c r="J32" s="23">
        <v>5.4168518556326291</v>
      </c>
      <c r="K32" s="23">
        <v>4.6650385174192808</v>
      </c>
      <c r="L32" s="23">
        <v>4.5992732451775158</v>
      </c>
      <c r="M32" s="23">
        <v>4.0976653637961649</v>
      </c>
      <c r="N32" s="23">
        <v>17.752716410857396</v>
      </c>
      <c r="O32" s="23">
        <v>12.171808799239075</v>
      </c>
      <c r="P32" s="23">
        <v>12.166469148555921</v>
      </c>
      <c r="Q32" s="23">
        <v>12.978683237463768</v>
      </c>
    </row>
    <row r="33" spans="1:17" ht="12" customHeight="1" x14ac:dyDescent="0.3">
      <c r="A33" s="33" t="s">
        <v>1</v>
      </c>
      <c r="B33" s="32">
        <v>4005.6808602215879</v>
      </c>
      <c r="C33" s="32">
        <v>4069.650677963104</v>
      </c>
      <c r="D33" s="32">
        <v>4273.2239384556542</v>
      </c>
      <c r="E33" s="32">
        <v>4654.0219648167285</v>
      </c>
      <c r="F33" s="32">
        <v>4728.3784339355325</v>
      </c>
      <c r="G33" s="32">
        <v>4905.2952390252849</v>
      </c>
      <c r="H33" s="32">
        <v>5284.2836920273749</v>
      </c>
      <c r="I33" s="32">
        <v>5546.1919167626393</v>
      </c>
      <c r="J33" s="32">
        <v>5643.6978547392982</v>
      </c>
      <c r="K33" s="32">
        <v>5675.1175126532798</v>
      </c>
      <c r="L33" s="32">
        <v>5788.0948288375348</v>
      </c>
      <c r="M33" s="32">
        <v>5941.9109715094437</v>
      </c>
      <c r="N33" s="32">
        <v>6009.5059381160672</v>
      </c>
      <c r="O33" s="32">
        <v>6041.7299299286888</v>
      </c>
      <c r="P33" s="32">
        <v>5950.1883838504418</v>
      </c>
      <c r="Q33" s="32">
        <v>5787.8804902241245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XFD22"/>
  <sheetViews>
    <sheetView topLeftCell="B1" zoomScaleNormal="100" workbookViewId="0">
      <selection activeCell="M9" sqref="M9"/>
    </sheetView>
  </sheetViews>
  <sheetFormatPr baseColWidth="10" defaultColWidth="9.109375" defaultRowHeight="14.4" x14ac:dyDescent="0.3"/>
  <cols>
    <col min="1" max="1" width="31.109375" customWidth="1"/>
    <col min="2" max="19" width="16.6640625" customWidth="1"/>
  </cols>
  <sheetData>
    <row r="1" spans="1:17 16384:16384" x14ac:dyDescent="0.3"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2" spans="1:17 16384:16384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 16384:16384" x14ac:dyDescent="0.3">
      <c r="A3" t="s">
        <v>19</v>
      </c>
      <c r="B3" s="11">
        <v>197272820</v>
      </c>
      <c r="C3" s="11">
        <v>198661468</v>
      </c>
      <c r="D3" s="11">
        <v>199997747</v>
      </c>
      <c r="E3" s="11">
        <v>201699228</v>
      </c>
      <c r="F3" s="11">
        <v>203481662</v>
      </c>
      <c r="G3" s="11">
        <v>204955897</v>
      </c>
      <c r="H3" s="11">
        <v>206132820</v>
      </c>
      <c r="I3" s="11">
        <v>207696837</v>
      </c>
      <c r="J3" s="11">
        <v>209880927</v>
      </c>
      <c r="K3" s="11">
        <v>211598315</v>
      </c>
      <c r="L3" s="11">
        <v>213323135</v>
      </c>
      <c r="M3" s="11">
        <v>214238708</v>
      </c>
      <c r="N3" s="11">
        <v>216064680.99999997</v>
      </c>
      <c r="O3" s="11">
        <v>217240325</v>
      </c>
      <c r="P3" s="11">
        <v>219057129</v>
      </c>
      <c r="Q3" s="11">
        <v>220501861.99999997</v>
      </c>
    </row>
    <row r="4" spans="1:17 16384:16384" x14ac:dyDescent="0.3">
      <c r="A4" t="s">
        <v>20</v>
      </c>
      <c r="B4" s="11"/>
      <c r="C4" s="11">
        <v>5809503.1919257119</v>
      </c>
      <c r="D4" s="11">
        <v>5918019.3051682683</v>
      </c>
      <c r="E4" s="11">
        <v>6137601.3075817972</v>
      </c>
      <c r="F4" s="11">
        <v>6290771.4076195266</v>
      </c>
      <c r="G4" s="11">
        <v>6040869.3461957928</v>
      </c>
      <c r="H4" s="11">
        <v>6202592.5294009568</v>
      </c>
      <c r="I4" s="11">
        <v>6183192.5300952457</v>
      </c>
      <c r="J4" s="11">
        <v>6900615.7567121526</v>
      </c>
      <c r="K4" s="11">
        <v>6403501.058425704</v>
      </c>
      <c r="L4" s="11">
        <v>6434408.476295704</v>
      </c>
      <c r="M4" s="11">
        <v>6304289.5570214102</v>
      </c>
      <c r="N4" s="11">
        <v>6615123.0473541245</v>
      </c>
      <c r="O4" s="11">
        <v>6138745.5791167086</v>
      </c>
      <c r="P4" s="11">
        <v>6648977.4528314713</v>
      </c>
      <c r="Q4" s="11">
        <v>6465001.1774427304</v>
      </c>
    </row>
    <row r="5" spans="1:17 16384:16384" x14ac:dyDescent="0.3">
      <c r="A5" t="s">
        <v>21</v>
      </c>
      <c r="B5" s="11"/>
      <c r="C5" s="11">
        <f>C3-B3</f>
        <v>1388648</v>
      </c>
      <c r="D5" s="11">
        <f t="shared" ref="D5:Q5" si="0">D3-C3</f>
        <v>1336279</v>
      </c>
      <c r="E5" s="11">
        <f t="shared" si="0"/>
        <v>1701481</v>
      </c>
      <c r="F5" s="11">
        <f t="shared" si="0"/>
        <v>1782434</v>
      </c>
      <c r="G5" s="11">
        <f t="shared" si="0"/>
        <v>1474235</v>
      </c>
      <c r="H5" s="11">
        <f t="shared" si="0"/>
        <v>1176923</v>
      </c>
      <c r="I5" s="11">
        <f t="shared" si="0"/>
        <v>1564017</v>
      </c>
      <c r="J5" s="11">
        <f t="shared" si="0"/>
        <v>2184090</v>
      </c>
      <c r="K5" s="11">
        <f t="shared" si="0"/>
        <v>1717388</v>
      </c>
      <c r="L5" s="11">
        <f t="shared" si="0"/>
        <v>1724820</v>
      </c>
      <c r="M5" s="11">
        <f t="shared" si="0"/>
        <v>915573</v>
      </c>
      <c r="N5" s="11">
        <f t="shared" si="0"/>
        <v>1825972.9999999702</v>
      </c>
      <c r="O5" s="11">
        <f t="shared" si="0"/>
        <v>1175644.0000000298</v>
      </c>
      <c r="P5" s="11">
        <f t="shared" si="0"/>
        <v>1816804</v>
      </c>
      <c r="Q5" s="11">
        <f t="shared" si="0"/>
        <v>1444732.9999999702</v>
      </c>
    </row>
    <row r="6" spans="1:17 16384:16384" x14ac:dyDescent="0.3">
      <c r="A6" t="s">
        <v>22</v>
      </c>
      <c r="B6" s="11"/>
      <c r="C6" s="11">
        <f>C4-C5</f>
        <v>4420855.1919257119</v>
      </c>
      <c r="D6" s="11">
        <f t="shared" ref="D6:Q6" si="1">D4-D5</f>
        <v>4581740.3051682683</v>
      </c>
      <c r="E6" s="11">
        <f t="shared" si="1"/>
        <v>4436120.3075817972</v>
      </c>
      <c r="F6" s="11">
        <f t="shared" si="1"/>
        <v>4508337.4076195266</v>
      </c>
      <c r="G6" s="11">
        <f t="shared" si="1"/>
        <v>4566634.3461957928</v>
      </c>
      <c r="H6" s="11">
        <f t="shared" si="1"/>
        <v>5025669.5294009568</v>
      </c>
      <c r="I6" s="11">
        <f t="shared" si="1"/>
        <v>4619175.5300952457</v>
      </c>
      <c r="J6" s="11">
        <f t="shared" si="1"/>
        <v>4716525.7567121526</v>
      </c>
      <c r="K6" s="11">
        <f t="shared" si="1"/>
        <v>4686113.058425704</v>
      </c>
      <c r="L6" s="11">
        <f t="shared" si="1"/>
        <v>4709588.476295704</v>
      </c>
      <c r="M6" s="11">
        <f t="shared" si="1"/>
        <v>5388716.5570214102</v>
      </c>
      <c r="N6" s="11">
        <f t="shared" si="1"/>
        <v>4789150.0473541543</v>
      </c>
      <c r="O6" s="11">
        <f t="shared" si="1"/>
        <v>4963101.5791166788</v>
      </c>
      <c r="P6" s="11">
        <f t="shared" si="1"/>
        <v>4832173.4528314713</v>
      </c>
      <c r="Q6" s="11">
        <f t="shared" si="1"/>
        <v>5020268.1774427602</v>
      </c>
    </row>
    <row r="7" spans="1:17 16384:16384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 16384:16384" x14ac:dyDescent="0.3">
      <c r="A8" t="s">
        <v>23</v>
      </c>
      <c r="B8" s="11">
        <v>163876.88151286016</v>
      </c>
      <c r="C8" s="11">
        <v>174267.85242104216</v>
      </c>
      <c r="D8" s="11">
        <v>170680.93304912653</v>
      </c>
      <c r="E8" s="11">
        <v>177089.65427855038</v>
      </c>
      <c r="F8" s="11">
        <v>177934.62880864026</v>
      </c>
      <c r="G8" s="11">
        <v>178024.77379355545</v>
      </c>
      <c r="H8" s="11">
        <v>176403.56140599633</v>
      </c>
      <c r="I8" s="11">
        <v>164080.74897159482</v>
      </c>
      <c r="J8" s="11">
        <v>173963.35166994313</v>
      </c>
      <c r="K8" s="11">
        <v>172531.05052566252</v>
      </c>
      <c r="L8" s="11">
        <v>188107.92966543272</v>
      </c>
      <c r="M8" s="11">
        <v>164038.16885020863</v>
      </c>
      <c r="N8" s="11">
        <v>175981.41936402521</v>
      </c>
      <c r="O8" s="11">
        <v>180789.15766061476</v>
      </c>
      <c r="P8" s="11">
        <v>157767.81406364628</v>
      </c>
      <c r="Q8" s="11">
        <v>167863.60417267747</v>
      </c>
    </row>
    <row r="9" spans="1:17 16384:16384" x14ac:dyDescent="0.3">
      <c r="A9" t="s">
        <v>24</v>
      </c>
      <c r="B9" s="11">
        <v>111.44707164393239</v>
      </c>
      <c r="C9" s="11">
        <v>117.35646181222299</v>
      </c>
      <c r="D9" s="11">
        <v>113.75621638597998</v>
      </c>
      <c r="E9" s="11">
        <v>116.61626974913094</v>
      </c>
      <c r="F9" s="11">
        <v>115.72674034992528</v>
      </c>
      <c r="G9" s="11">
        <v>114.50733311724038</v>
      </c>
      <c r="H9" s="11">
        <v>112.28119944480385</v>
      </c>
      <c r="I9" s="11">
        <v>103.15731726475389</v>
      </c>
      <c r="J9" s="11">
        <v>107.61776674406813</v>
      </c>
      <c r="K9" s="11">
        <v>105.31371900906002</v>
      </c>
      <c r="L9" s="11">
        <v>113.26396564994513</v>
      </c>
      <c r="M9" s="11">
        <v>97.84806804307091</v>
      </c>
      <c r="N9" s="11">
        <v>103.47101136832086</v>
      </c>
      <c r="O9" s="11">
        <v>105.14209470126566</v>
      </c>
      <c r="P9" s="11">
        <v>90.454509518030903</v>
      </c>
      <c r="Q9" s="11">
        <v>95.021614224267623</v>
      </c>
    </row>
    <row r="10" spans="1:17 16384:16384" x14ac:dyDescent="0.3">
      <c r="A10" t="s">
        <v>25</v>
      </c>
      <c r="B10" s="11">
        <f>B8*11630000/B9</f>
        <v>17101284976.636959</v>
      </c>
      <c r="C10" s="11">
        <f t="shared" ref="C10:Q10" si="2">C8*11630000/C9</f>
        <v>17269906508.425686</v>
      </c>
      <c r="D10" s="11">
        <f t="shared" si="2"/>
        <v>17449765071.528763</v>
      </c>
      <c r="E10" s="11">
        <f t="shared" si="2"/>
        <v>17660937737.84845</v>
      </c>
      <c r="F10" s="11">
        <f t="shared" si="2"/>
        <v>17881603912.693481</v>
      </c>
      <c r="G10" s="11">
        <f t="shared" si="2"/>
        <v>18081183648.729336</v>
      </c>
      <c r="H10" s="11">
        <f t="shared" si="2"/>
        <v>18271744773.801311</v>
      </c>
      <c r="I10" s="11">
        <f t="shared" si="2"/>
        <v>18498533706.940914</v>
      </c>
      <c r="J10" s="11">
        <f t="shared" si="2"/>
        <v>18799811974.661301</v>
      </c>
      <c r="K10" s="11">
        <f t="shared" si="2"/>
        <v>19052941406.815525</v>
      </c>
      <c r="L10" s="11">
        <f t="shared" si="2"/>
        <v>19315015234.15044</v>
      </c>
      <c r="M10" s="11">
        <f t="shared" si="2"/>
        <v>19497205636.070034</v>
      </c>
      <c r="N10" s="11">
        <f t="shared" si="2"/>
        <v>19780070573.759064</v>
      </c>
      <c r="O10" s="11">
        <f t="shared" si="2"/>
        <v>19997489203.224327</v>
      </c>
      <c r="P10" s="11">
        <f t="shared" si="2"/>
        <v>20284667810.779022</v>
      </c>
      <c r="Q10" s="11">
        <f t="shared" si="2"/>
        <v>20545364677.983463</v>
      </c>
    </row>
    <row r="11" spans="1:17 16384:16384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 16384:16384" x14ac:dyDescent="0.3">
      <c r="A12" t="s">
        <v>26</v>
      </c>
      <c r="B12" s="11"/>
      <c r="C12" s="11">
        <v>5545.6734532013388</v>
      </c>
      <c r="D12" s="11">
        <v>5541.0503700139525</v>
      </c>
      <c r="E12" s="11">
        <v>5806.3548876246205</v>
      </c>
      <c r="F12" s="11">
        <v>5960.4199531506138</v>
      </c>
      <c r="G12" s="11">
        <v>5740.1384253396982</v>
      </c>
      <c r="H12" s="11">
        <v>5764.0450431960799</v>
      </c>
      <c r="I12" s="11">
        <v>5351.5400015065024</v>
      </c>
      <c r="J12" s="11">
        <v>6240.8064756491522</v>
      </c>
      <c r="K12" s="11">
        <v>5720.8897094029899</v>
      </c>
      <c r="L12" s="11">
        <v>6403.9170896024343</v>
      </c>
      <c r="M12" s="11">
        <v>5412.4443645482634</v>
      </c>
      <c r="N12" s="11">
        <v>6123.9815912374161</v>
      </c>
      <c r="O12" s="11">
        <v>5728.0799357421538</v>
      </c>
      <c r="P12" s="11">
        <v>5440.4040491827791</v>
      </c>
      <c r="Q12" s="11">
        <v>5582.4889184296781</v>
      </c>
    </row>
    <row r="13" spans="1:17 16384:16384" x14ac:dyDescent="0.3">
      <c r="A13" t="s">
        <v>27</v>
      </c>
      <c r="B13" s="11"/>
      <c r="C13" s="11">
        <v>117.62729824468109</v>
      </c>
      <c r="D13" s="11">
        <v>113.21236589958191</v>
      </c>
      <c r="E13" s="11">
        <v>113.48855052662252</v>
      </c>
      <c r="F13" s="11">
        <v>113.03707992863453</v>
      </c>
      <c r="G13" s="11">
        <v>111.64561122803957</v>
      </c>
      <c r="H13" s="11">
        <v>106.94803496568522</v>
      </c>
      <c r="I13" s="11">
        <v>98.490639738661713</v>
      </c>
      <c r="J13" s="11">
        <v>101.2596829886151</v>
      </c>
      <c r="K13" s="11">
        <v>99.427736766859056</v>
      </c>
      <c r="L13" s="11">
        <v>109.17353081298104</v>
      </c>
      <c r="M13" s="11">
        <v>94.139212066511206</v>
      </c>
      <c r="N13" s="11">
        <v>99.49362339749463</v>
      </c>
      <c r="O13" s="11">
        <v>99.583697428495029</v>
      </c>
      <c r="P13" s="11">
        <v>86.822033231329826</v>
      </c>
      <c r="Q13" s="11">
        <v>89.931135129366766</v>
      </c>
    </row>
    <row r="14" spans="1:17 16384:16384" x14ac:dyDescent="0.3">
      <c r="A14" t="s">
        <v>28</v>
      </c>
      <c r="B14" s="11"/>
      <c r="C14" s="11">
        <f>C12*11630000/C13</f>
        <v>548309646.00215983</v>
      </c>
      <c r="D14" s="11">
        <f>D12*11630000/D13</f>
        <v>569217110.61512446</v>
      </c>
      <c r="E14" s="11">
        <f>E12*11630000/E13</f>
        <v>595019559.50378811</v>
      </c>
      <c r="F14" s="11">
        <f>F12*11630000/F13</f>
        <v>613247299.90288424</v>
      </c>
      <c r="G14" s="11">
        <f>G12*11630000/G13</f>
        <v>597943879.31958938</v>
      </c>
      <c r="H14" s="11">
        <f>H12*11630000/H13</f>
        <v>626807625.53401911</v>
      </c>
      <c r="I14" s="11">
        <f>I12*11630000/I13</f>
        <v>631922082.97830188</v>
      </c>
      <c r="J14" s="11">
        <f>J12*11630000/J13</f>
        <v>716776679.22345829</v>
      </c>
      <c r="K14" s="11">
        <f>K12*11630000/K13</f>
        <v>669168880.67529321</v>
      </c>
      <c r="L14" s="11">
        <f>L12*11630000/L13</f>
        <v>682194257.13783658</v>
      </c>
      <c r="M14" s="11">
        <f>M12*11630000/M13</f>
        <v>668655776.67277694</v>
      </c>
      <c r="N14" s="11">
        <f>N12*11630000/N13</f>
        <v>715843925.20862412</v>
      </c>
      <c r="O14" s="11">
        <f>O12*11630000/O13</f>
        <v>668960596.6932013</v>
      </c>
      <c r="P14" s="11">
        <f>P12*11630000/P13</f>
        <v>728753943.40758181</v>
      </c>
      <c r="Q14" s="11">
        <f>Q12*11630000/Q13</f>
        <v>721934022.38215816</v>
      </c>
    </row>
    <row r="15" spans="1:17 16384:16384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 16384:16384" x14ac:dyDescent="0.3">
      <c r="A16" t="s">
        <v>29</v>
      </c>
      <c r="B16" s="11"/>
      <c r="C16" s="11">
        <f t="shared" ref="C16:Q16" si="3">C8-C12</f>
        <v>168722.17896784082</v>
      </c>
      <c r="D16" s="11">
        <f t="shared" si="3"/>
        <v>165139.88267911258</v>
      </c>
      <c r="E16" s="11">
        <f t="shared" si="3"/>
        <v>171283.29939092576</v>
      </c>
      <c r="F16" s="11">
        <f t="shared" si="3"/>
        <v>171974.20885548965</v>
      </c>
      <c r="G16" s="11">
        <f t="shared" si="3"/>
        <v>172284.63536821574</v>
      </c>
      <c r="H16" s="11">
        <f t="shared" si="3"/>
        <v>170639.51636280023</v>
      </c>
      <c r="I16" s="11">
        <f t="shared" si="3"/>
        <v>158729.20897008831</v>
      </c>
      <c r="J16" s="11">
        <f t="shared" si="3"/>
        <v>167722.54519429398</v>
      </c>
      <c r="K16" s="11">
        <f t="shared" si="3"/>
        <v>166810.16081625954</v>
      </c>
      <c r="L16" s="11">
        <f t="shared" si="3"/>
        <v>181704.01257583027</v>
      </c>
      <c r="M16" s="11">
        <f t="shared" si="3"/>
        <v>158625.72448566038</v>
      </c>
      <c r="N16" s="11">
        <f t="shared" si="3"/>
        <v>169857.43777278779</v>
      </c>
      <c r="O16" s="11">
        <f t="shared" si="3"/>
        <v>175061.07772487259</v>
      </c>
      <c r="P16" s="11">
        <f t="shared" si="3"/>
        <v>152327.4100144635</v>
      </c>
      <c r="Q16" s="11">
        <f t="shared" si="3"/>
        <v>162281.11525424779</v>
      </c>
      <c r="XFD16" s="12"/>
    </row>
    <row r="17" spans="1:17" x14ac:dyDescent="0.3">
      <c r="A17" t="s">
        <v>30</v>
      </c>
      <c r="B17" s="11"/>
      <c r="C17" s="11">
        <f>C16*11630000/C18</f>
        <v>117.34758094817469</v>
      </c>
      <c r="D17" s="11">
        <f t="shared" ref="D17:Q17" si="4">D16*11630000/D18</f>
        <v>113.77455518654446</v>
      </c>
      <c r="E17" s="11">
        <f t="shared" si="4"/>
        <v>116.72532067124246</v>
      </c>
      <c r="F17" s="11">
        <f t="shared" si="4"/>
        <v>115.82225766103932</v>
      </c>
      <c r="G17" s="11">
        <f t="shared" si="4"/>
        <v>114.60520680143911</v>
      </c>
      <c r="H17" s="11">
        <f t="shared" si="4"/>
        <v>112.47065141823107</v>
      </c>
      <c r="I17" s="11">
        <f t="shared" si="4"/>
        <v>103.32237243273666</v>
      </c>
      <c r="J17" s="11">
        <f t="shared" si="4"/>
        <v>107.86978893425916</v>
      </c>
      <c r="K17" s="11">
        <f t="shared" si="4"/>
        <v>105.52796862203189</v>
      </c>
      <c r="L17" s="11">
        <f t="shared" si="4"/>
        <v>113.41372671717247</v>
      </c>
      <c r="M17" s="11">
        <f t="shared" si="4"/>
        <v>97.979780150062325</v>
      </c>
      <c r="N17" s="11">
        <f t="shared" si="4"/>
        <v>103.62035857603099</v>
      </c>
      <c r="O17" s="11">
        <f t="shared" si="4"/>
        <v>105.3344708946089</v>
      </c>
      <c r="P17" s="11">
        <f t="shared" si="4"/>
        <v>90.589874269390577</v>
      </c>
      <c r="Q17" s="11">
        <f t="shared" si="4"/>
        <v>95.207000402506935</v>
      </c>
    </row>
    <row r="18" spans="1:17" x14ac:dyDescent="0.3">
      <c r="A18" t="s">
        <v>31</v>
      </c>
      <c r="B18" s="11"/>
      <c r="C18" s="11">
        <f>C10-C14</f>
        <v>16721596862.423527</v>
      </c>
      <c r="D18" s="11">
        <f t="shared" ref="D18:Q18" si="5">D10-D14</f>
        <v>16880547960.913639</v>
      </c>
      <c r="E18" s="11">
        <f t="shared" si="5"/>
        <v>17065918178.344662</v>
      </c>
      <c r="F18" s="11">
        <f t="shared" si="5"/>
        <v>17268356612.790596</v>
      </c>
      <c r="G18" s="11">
        <f t="shared" si="5"/>
        <v>17483239769.409748</v>
      </c>
      <c r="H18" s="11">
        <f t="shared" si="5"/>
        <v>17644937148.267292</v>
      </c>
      <c r="I18" s="11">
        <f t="shared" si="5"/>
        <v>17866611623.962612</v>
      </c>
      <c r="J18" s="11">
        <f t="shared" si="5"/>
        <v>18083035295.437843</v>
      </c>
      <c r="K18" s="11">
        <f t="shared" si="5"/>
        <v>18383772526.140232</v>
      </c>
      <c r="L18" s="11">
        <f t="shared" si="5"/>
        <v>18632820977.012604</v>
      </c>
      <c r="M18" s="11">
        <f t="shared" si="5"/>
        <v>18828549859.397259</v>
      </c>
      <c r="N18" s="11">
        <f t="shared" si="5"/>
        <v>19064226648.550438</v>
      </c>
      <c r="O18" s="11">
        <f t="shared" si="5"/>
        <v>19328528606.531124</v>
      </c>
      <c r="P18" s="11">
        <f t="shared" si="5"/>
        <v>19555913867.371441</v>
      </c>
      <c r="Q18" s="11">
        <f t="shared" si="5"/>
        <v>19823430655.601307</v>
      </c>
    </row>
    <row r="19" spans="1:17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3">
      <c r="A20" t="s">
        <v>32</v>
      </c>
      <c r="B20" s="11"/>
      <c r="C20" s="11">
        <f>C10/C3</f>
        <v>86.931334406658493</v>
      </c>
      <c r="D20" s="11">
        <f t="shared" ref="D20:Q20" si="6">D10/D3</f>
        <v>87.249808226733492</v>
      </c>
      <c r="E20" s="11">
        <f t="shared" si="6"/>
        <v>87.56076021197488</v>
      </c>
      <c r="F20" s="11">
        <f t="shared" si="6"/>
        <v>87.878208468208214</v>
      </c>
      <c r="G20" s="11">
        <f t="shared" si="6"/>
        <v>88.219875170165679</v>
      </c>
      <c r="H20" s="11">
        <f t="shared" si="6"/>
        <v>88.640638466990907</v>
      </c>
      <c r="I20" s="11">
        <f t="shared" si="6"/>
        <v>89.065071833236033</v>
      </c>
      <c r="J20" s="11">
        <f t="shared" si="6"/>
        <v>89.573703734695727</v>
      </c>
      <c r="K20" s="11">
        <f t="shared" si="6"/>
        <v>90.042973200497954</v>
      </c>
      <c r="L20" s="11">
        <f t="shared" si="6"/>
        <v>90.543462312001182</v>
      </c>
      <c r="M20" s="11">
        <f t="shared" si="6"/>
        <v>91.006923156342197</v>
      </c>
      <c r="N20" s="11">
        <f t="shared" si="6"/>
        <v>91.546987143905611</v>
      </c>
      <c r="O20" s="11">
        <f t="shared" si="6"/>
        <v>92.052381173819029</v>
      </c>
      <c r="P20" s="11">
        <f t="shared" si="6"/>
        <v>92.599898042026396</v>
      </c>
      <c r="Q20" s="11">
        <f t="shared" si="6"/>
        <v>93.175470227926994</v>
      </c>
    </row>
    <row r="21" spans="1:17" x14ac:dyDescent="0.3">
      <c r="A21" t="s">
        <v>33</v>
      </c>
      <c r="B21" s="11"/>
      <c r="C21" s="11">
        <f>C14/C4</f>
        <v>94.381503527568981</v>
      </c>
      <c r="D21" s="11">
        <f t="shared" ref="D21:Q21" si="7">D14/D4</f>
        <v>96.183719799295218</v>
      </c>
      <c r="E21" s="11">
        <f t="shared" si="7"/>
        <v>96.946596835600687</v>
      </c>
      <c r="F21" s="11">
        <f t="shared" si="7"/>
        <v>97.483640743980146</v>
      </c>
      <c r="G21" s="11">
        <f t="shared" si="7"/>
        <v>98.983084230441364</v>
      </c>
      <c r="H21" s="11">
        <f t="shared" si="7"/>
        <v>101.0557476672671</v>
      </c>
      <c r="I21" s="11">
        <f t="shared" si="7"/>
        <v>102.19996868972925</v>
      </c>
      <c r="J21" s="11">
        <f t="shared" si="7"/>
        <v>103.87140865309847</v>
      </c>
      <c r="K21" s="11">
        <f t="shared" si="7"/>
        <v>104.50047162790786</v>
      </c>
      <c r="L21" s="11">
        <f t="shared" si="7"/>
        <v>106.02283949659605</v>
      </c>
      <c r="M21" s="11">
        <f t="shared" si="7"/>
        <v>106.06362074978944</v>
      </c>
      <c r="N21" s="11">
        <f t="shared" si="7"/>
        <v>108.21324412021978</v>
      </c>
      <c r="O21" s="11">
        <f t="shared" si="7"/>
        <v>108.97350086782008</v>
      </c>
      <c r="P21" s="11">
        <f t="shared" si="7"/>
        <v>109.60391256812602</v>
      </c>
      <c r="Q21" s="11">
        <f t="shared" si="7"/>
        <v>111.66804190246465</v>
      </c>
    </row>
    <row r="22" spans="1:17" x14ac:dyDescent="0.3">
      <c r="A22" t="s">
        <v>34</v>
      </c>
      <c r="B22" s="11"/>
      <c r="C22" s="11">
        <f>C18/(C3-C4)</f>
        <v>86.706904329778595</v>
      </c>
      <c r="D22" s="11">
        <f t="shared" ref="D22:Q22" si="8">D18/(D3-D4)</f>
        <v>86.977388939129071</v>
      </c>
      <c r="E22" s="11">
        <f t="shared" si="8"/>
        <v>87.266190545582603</v>
      </c>
      <c r="F22" s="11">
        <f t="shared" si="8"/>
        <v>87.571776570990608</v>
      </c>
      <c r="G22" s="11">
        <f t="shared" si="8"/>
        <v>87.893006253091826</v>
      </c>
      <c r="H22" s="11">
        <f t="shared" si="8"/>
        <v>88.255474779880828</v>
      </c>
      <c r="I22" s="11">
        <f t="shared" si="8"/>
        <v>88.662044056430716</v>
      </c>
      <c r="J22" s="11">
        <f t="shared" si="8"/>
        <v>89.087632118978789</v>
      </c>
      <c r="K22" s="11">
        <f t="shared" si="8"/>
        <v>89.591798998266569</v>
      </c>
      <c r="L22" s="11">
        <f t="shared" si="8"/>
        <v>90.062041030919815</v>
      </c>
      <c r="M22" s="11">
        <f t="shared" si="8"/>
        <v>90.550424505890888</v>
      </c>
      <c r="N22" s="11">
        <f t="shared" si="8"/>
        <v>91.020610570401118</v>
      </c>
      <c r="O22" s="11">
        <f t="shared" si="8"/>
        <v>91.560322094961279</v>
      </c>
      <c r="P22" s="11">
        <f t="shared" si="8"/>
        <v>92.067624170387575</v>
      </c>
      <c r="Q22" s="11">
        <f t="shared" si="8"/>
        <v>92.61690056291522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Q4"/>
  <sheetViews>
    <sheetView workbookViewId="0">
      <selection activeCell="A4" sqref="A4"/>
    </sheetView>
  </sheetViews>
  <sheetFormatPr baseColWidth="10" defaultRowHeight="14.4" x14ac:dyDescent="0.3"/>
  <cols>
    <col min="2" max="2" width="18" bestFit="1" customWidth="1"/>
    <col min="3" max="17" width="17.6640625" bestFit="1" customWidth="1"/>
  </cols>
  <sheetData>
    <row r="1" spans="1:17" x14ac:dyDescent="0.3"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2" spans="1:17" x14ac:dyDescent="0.3">
      <c r="A2" t="s">
        <v>35</v>
      </c>
      <c r="B2" s="11">
        <v>45475.07472587753</v>
      </c>
      <c r="C2" s="11">
        <v>49253.267545201321</v>
      </c>
      <c r="D2" s="11">
        <v>46559.619417035639</v>
      </c>
      <c r="E2" s="11">
        <v>52050.889566844155</v>
      </c>
      <c r="F2" s="11">
        <v>53547.177507637396</v>
      </c>
      <c r="G2" s="11">
        <v>57131.66026601052</v>
      </c>
      <c r="H2" s="11">
        <v>60000.006710517642</v>
      </c>
      <c r="I2" s="11">
        <v>53010.357672910257</v>
      </c>
      <c r="J2" s="11">
        <v>60046.697165620746</v>
      </c>
      <c r="K2" s="11">
        <v>57612.960825683862</v>
      </c>
      <c r="L2" s="11">
        <v>64628.34474993046</v>
      </c>
      <c r="M2" s="11">
        <v>55154.310911094159</v>
      </c>
      <c r="N2" s="11">
        <v>57669.010641419205</v>
      </c>
      <c r="O2" s="11">
        <v>58655.882587286607</v>
      </c>
      <c r="P2" s="11">
        <v>51786.943691397486</v>
      </c>
      <c r="Q2" s="11">
        <v>57394.559347402945</v>
      </c>
    </row>
    <row r="3" spans="1:17" x14ac:dyDescent="0.3">
      <c r="A3" t="s">
        <v>36</v>
      </c>
      <c r="B3" s="11">
        <v>78.663624825765481</v>
      </c>
      <c r="C3" s="11">
        <v>83.656753901663436</v>
      </c>
      <c r="D3" s="11">
        <v>77.810605032877277</v>
      </c>
      <c r="E3" s="11">
        <v>85.567257810448169</v>
      </c>
      <c r="F3" s="11">
        <v>86.480465588170276</v>
      </c>
      <c r="G3" s="11">
        <v>90.618487085699769</v>
      </c>
      <c r="H3" s="11">
        <v>92.776817799021984</v>
      </c>
      <c r="I3" s="11">
        <v>79.891276491711011</v>
      </c>
      <c r="J3" s="11">
        <v>89.118080823105529</v>
      </c>
      <c r="K3" s="11">
        <v>85.445033967808641</v>
      </c>
      <c r="L3" s="11">
        <v>94.932704891383409</v>
      </c>
      <c r="M3" s="11">
        <v>80.254564465044268</v>
      </c>
      <c r="N3" s="11">
        <v>83.24689005379247</v>
      </c>
      <c r="O3" s="11">
        <v>84.268969707726754</v>
      </c>
      <c r="P3" s="11">
        <v>73.642773359731265</v>
      </c>
      <c r="Q3" s="11">
        <v>80.899819193958706</v>
      </c>
    </row>
    <row r="4" spans="1:17" x14ac:dyDescent="0.3">
      <c r="A4" t="s">
        <v>37</v>
      </c>
      <c r="B4" s="11">
        <f>B2/B3*11630000</f>
        <v>6723248772.6490822</v>
      </c>
      <c r="C4" s="11">
        <f t="shared" ref="C4:Q4" si="0">C2/C3*11630000</f>
        <v>6847211669.5326548</v>
      </c>
      <c r="D4" s="11">
        <f t="shared" si="0"/>
        <v>6959056205.6589804</v>
      </c>
      <c r="E4" s="11">
        <f t="shared" si="0"/>
        <v>7074573395.8589144</v>
      </c>
      <c r="F4" s="11">
        <f t="shared" si="0"/>
        <v>7201090676.1238556</v>
      </c>
      <c r="G4" s="11">
        <f t="shared" si="0"/>
        <v>7332292010.8490295</v>
      </c>
      <c r="H4" s="11">
        <f t="shared" si="0"/>
        <v>7521276269.1961622</v>
      </c>
      <c r="I4" s="11">
        <f t="shared" si="0"/>
        <v>7716868309.1440067</v>
      </c>
      <c r="J4" s="11">
        <f t="shared" si="0"/>
        <v>7836154925.9834461</v>
      </c>
      <c r="K4" s="11">
        <f t="shared" si="0"/>
        <v>7841751630.1197796</v>
      </c>
      <c r="L4" s="11">
        <f t="shared" si="0"/>
        <v>7917478494.9155378</v>
      </c>
      <c r="M4" s="11">
        <f t="shared" si="0"/>
        <v>7992624969.9531193</v>
      </c>
      <c r="N4" s="11">
        <f t="shared" si="0"/>
        <v>8056644438.3245859</v>
      </c>
      <c r="O4" s="11">
        <f t="shared" si="0"/>
        <v>8095125843.5475349</v>
      </c>
      <c r="P4" s="11">
        <f t="shared" si="0"/>
        <v>8178428481.8948402</v>
      </c>
      <c r="Q4" s="11">
        <f t="shared" si="0"/>
        <v>8250929753.1303082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H7"/>
  <sheetViews>
    <sheetView workbookViewId="0">
      <selection activeCell="G4" sqref="G4"/>
    </sheetView>
  </sheetViews>
  <sheetFormatPr baseColWidth="10" defaultRowHeight="14.4" x14ac:dyDescent="0.3"/>
  <cols>
    <col min="4" max="4" width="33.5546875" customWidth="1"/>
    <col min="5" max="5" width="21.33203125" bestFit="1" customWidth="1"/>
    <col min="6" max="6" width="12" bestFit="1" customWidth="1"/>
    <col min="7" max="7" width="11.5546875" customWidth="1"/>
  </cols>
  <sheetData>
    <row r="1" spans="2:8" x14ac:dyDescent="0.3"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2:8" x14ac:dyDescent="0.3">
      <c r="B2">
        <v>0.1</v>
      </c>
      <c r="C2">
        <f>59.383*EXP(2.06*B2)</f>
        <v>72.967051512853615</v>
      </c>
      <c r="D2" s="11">
        <f>($C$7-$C$2)*(B2-$B$2)/($B$7-$B$2) +$C$2</f>
        <v>72.967051512853615</v>
      </c>
      <c r="E2" s="13">
        <f>D2*('Tertiary flor area calculation'!$Q$4+'Residential floor area calc'!$Q$10)</f>
        <v>2101180699134.3782</v>
      </c>
      <c r="F2">
        <f>B2*('Residential floor area calc'!$Q$8+'Tertiary flor area calculation'!$Q$2)*39680000000</f>
        <v>893824392847679.12</v>
      </c>
    </row>
    <row r="3" spans="2:8" x14ac:dyDescent="0.3">
      <c r="B3">
        <v>0.2</v>
      </c>
      <c r="C3">
        <f t="shared" ref="C3:C7" si="0">59.383*EXP(2.06*B3)</f>
        <v>89.658498332509851</v>
      </c>
      <c r="D3" s="11">
        <f t="shared" ref="D3:D7" si="1">($C$7-$C$2)*(B3-$B$2)/($B$7-$B$2) +$C$2</f>
        <v>99.250744220559298</v>
      </c>
      <c r="E3" s="13">
        <f>D3*('Tertiary flor area calculation'!$Q$4+'Residential floor area calc'!$Q$10)</f>
        <v>2858053653082.3887</v>
      </c>
      <c r="F3">
        <f>B3*('Residential floor area calc'!$Q$8+'Tertiary flor area calculation'!$Q$2)*39680000000</f>
        <v>1787648785695358.2</v>
      </c>
      <c r="G3">
        <f>(E3-E2)/(F3-F2)</f>
        <v>8.4678037431564347E-4</v>
      </c>
      <c r="H3">
        <f>G3*0.806</f>
        <v>6.8250498169840866E-4</v>
      </c>
    </row>
    <row r="4" spans="2:8" x14ac:dyDescent="0.3">
      <c r="B4">
        <v>0.3</v>
      </c>
      <c r="C4">
        <f t="shared" si="0"/>
        <v>110.16816709147983</v>
      </c>
      <c r="D4" s="11">
        <f t="shared" si="1"/>
        <v>125.53443692826497</v>
      </c>
      <c r="E4" s="13">
        <f>D4*('Tertiary flor area calculation'!$Q$4+'Residential floor area calc'!$Q$10)</f>
        <v>3614926607030.3994</v>
      </c>
      <c r="F4">
        <f>B4*('Residential floor area calc'!$Q$8+'Tertiary flor area calculation'!$Q$2)*39680000000</f>
        <v>2681473178543037.5</v>
      </c>
      <c r="G4">
        <f t="shared" ref="G4:G6" si="2">(E4-E3)/(F4-F3)</f>
        <v>8.4678037431564369E-4</v>
      </c>
      <c r="H4">
        <f t="shared" ref="H4:H6" si="3">G4*0.806</f>
        <v>6.8250498169840888E-4</v>
      </c>
    </row>
    <row r="5" spans="2:8" x14ac:dyDescent="0.3">
      <c r="B5">
        <v>0.4</v>
      </c>
      <c r="C5">
        <f t="shared" si="0"/>
        <v>135.36948829194674</v>
      </c>
      <c r="D5" s="11">
        <f t="shared" si="1"/>
        <v>151.81812963597065</v>
      </c>
      <c r="E5" s="13">
        <f>D5*('Tertiary flor area calculation'!$Q$4+'Residential floor area calc'!$Q$10)</f>
        <v>4371799560978.4102</v>
      </c>
      <c r="F5">
        <f>B5*('Residential floor area calc'!$Q$8+'Tertiary flor area calculation'!$Q$2)*39680000000</f>
        <v>3575297571390716.5</v>
      </c>
      <c r="G5">
        <f>(E5-E4)/(F5-F4)</f>
        <v>8.467803743156439E-4</v>
      </c>
      <c r="H5">
        <f t="shared" si="3"/>
        <v>6.8250498169840899E-4</v>
      </c>
    </row>
    <row r="6" spans="2:8" x14ac:dyDescent="0.3">
      <c r="B6">
        <v>0.5</v>
      </c>
      <c r="C6">
        <f t="shared" si="0"/>
        <v>166.33569246193542</v>
      </c>
      <c r="D6" s="11">
        <f t="shared" si="1"/>
        <v>178.10182234367633</v>
      </c>
      <c r="E6" s="13">
        <f>D6*('Tertiary flor area calculation'!$Q$4+'Residential floor area calc'!$Q$10)</f>
        <v>5128672514926.4209</v>
      </c>
      <c r="F6">
        <f>B6*('Residential floor area calc'!$Q$8+'Tertiary flor area calculation'!$Q$2)*39680000000</f>
        <v>4469121964238395.5</v>
      </c>
      <c r="G6">
        <f t="shared" si="2"/>
        <v>8.467803743156439E-4</v>
      </c>
      <c r="H6">
        <f t="shared" si="3"/>
        <v>6.8250498169840899E-4</v>
      </c>
    </row>
    <row r="7" spans="2:8" x14ac:dyDescent="0.3">
      <c r="B7">
        <v>0.6</v>
      </c>
      <c r="C7">
        <f t="shared" si="0"/>
        <v>204.38551505138201</v>
      </c>
      <c r="D7" s="11">
        <f t="shared" si="1"/>
        <v>204.38551505138201</v>
      </c>
      <c r="E7" s="13">
        <f>D7*('Tertiary flor area calculation'!$Q$4+'Residential floor area calc'!$Q$10)</f>
        <v>5885545468874.4316</v>
      </c>
      <c r="F7">
        <f>B7*('Residential floor area calc'!$Q$8+'Tertiary flor area calculation'!$Q$2)*39680000000</f>
        <v>5362946357086075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4</vt:i4>
      </vt:variant>
    </vt:vector>
  </HeadingPairs>
  <TitlesOfParts>
    <vt:vector size="15" baseType="lpstr">
      <vt:lpstr>About</vt:lpstr>
      <vt:lpstr>Savings cost</vt:lpstr>
      <vt:lpstr>RES_hh_tess</vt:lpstr>
      <vt:lpstr>RES_hh_tes</vt:lpstr>
      <vt:lpstr>SER_hh_tess</vt:lpstr>
      <vt:lpstr>SER_hh_tes</vt:lpstr>
      <vt:lpstr>Residential floor area calc</vt:lpstr>
      <vt:lpstr>Tertiary flor area calculation</vt:lpstr>
      <vt:lpstr>Energy savings cost calulation</vt:lpstr>
      <vt:lpstr>BRESaC-energy</vt:lpstr>
      <vt:lpstr>BRESaC-cost</vt:lpstr>
      <vt:lpstr>RES_hh_tes!Drucktitel</vt:lpstr>
      <vt:lpstr>RES_hh_tess!Drucktitel</vt:lpstr>
      <vt:lpstr>SER_hh_tes!Drucktitel</vt:lpstr>
      <vt:lpstr>SER_hh_tess!Drucktitel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georg</cp:lastModifiedBy>
  <dcterms:created xsi:type="dcterms:W3CDTF">2019-05-24T18:41:25Z</dcterms:created>
  <dcterms:modified xsi:type="dcterms:W3CDTF">2020-05-12T08:52:00Z</dcterms:modified>
</cp:coreProperties>
</file>