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charts/chart7.xml" ContentType="application/vnd.openxmlformats-officedocument.drawingml.chart+xml"/>
  <Override PartName="/xl/charts/style5.xml" ContentType="application/vnd.ms-office.chartstyle+xml"/>
  <Override PartName="/xl/charts/colors5.xml" ContentType="application/vnd.ms-office.chartcolorstyle+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Modeling\EPS\EU\eps-eu\InputData\trans\BCDTRtSY\"/>
    </mc:Choice>
  </mc:AlternateContent>
  <xr:revisionPtr revIDLastSave="0" documentId="13_ncr:1_{CB16AA2F-FFE3-471A-A9AF-D81FF651AB61}" xr6:coauthVersionLast="47" xr6:coauthVersionMax="47" xr10:uidLastSave="{00000000-0000-0000-0000-000000000000}"/>
  <bookViews>
    <workbookView xWindow="29235" yWindow="915" windowWidth="27375" windowHeight="15225" tabRatio="808" firstSheet="3" activeTab="12" xr2:uid="{16D304A3-D589-438E-BF59-57940106F8D2}"/>
  </bookViews>
  <sheets>
    <sheet name="About" sheetId="1" r:id="rId1"/>
    <sheet name="passeng_graph" sheetId="12" r:id="rId2"/>
    <sheet name="freight_graph" sheetId="13" r:id="rId3"/>
    <sheet name="REF2020" sheetId="6" r:id="rId4"/>
    <sheet name="POTEnCIA_TRA_Activity" sheetId="17" r:id="rId5"/>
    <sheet name="SYVbT-passenger" sheetId="15" r:id="rId6"/>
    <sheet name="SYVbT-freight" sheetId="16" r:id="rId7"/>
    <sheet name="Potencia - Activity" sheetId="2" r:id="rId8"/>
    <sheet name="Fit for 55" sheetId="8" state="hidden" r:id="rId9"/>
    <sheet name="OECD" sheetId="10" state="hidden" r:id="rId10"/>
    <sheet name="Comparison - passenger" sheetId="7" r:id="rId11"/>
    <sheet name="Comparison - Freight" sheetId="11" r:id="rId12"/>
    <sheet name="BCDTRtSY-psgr" sheetId="4" r:id="rId13"/>
    <sheet name="BCDTRtSY-frgt" sheetId="5" r:id="rId14"/>
  </sheets>
  <externalReferences>
    <externalReference r:id="rId15"/>
  </externalReferences>
  <definedNames>
    <definedName name="HTML1_1" hidden="1">"'[internet 98q4.xls]xcontact'!$A$1:$F$114"</definedName>
    <definedName name="HTML1_10" hidden="1">""</definedName>
    <definedName name="HTML1_11" hidden="1">1</definedName>
    <definedName name="HTML1_12" hidden="1">"D:\data\xl\MyHTML.htm"</definedName>
    <definedName name="HTML1_13" hidden="1">#N/A</definedName>
    <definedName name="HTML1_14" hidden="1">#N/A</definedName>
    <definedName name="HTML1_15" hidden="1">#N/A</definedName>
    <definedName name="HTML1_2" hidden="1">1</definedName>
    <definedName name="HTML1_3" hidden="1">"internet 98q4.xls"</definedName>
    <definedName name="HTML1_4" hidden="1">"xcontact"</definedName>
    <definedName name="HTML1_5" hidden="1">""</definedName>
    <definedName name="HTML1_6" hidden="1">-4146</definedName>
    <definedName name="HTML1_7" hidden="1">-4146</definedName>
    <definedName name="HTML1_8" hidden="1">"15/10/1998"</definedName>
    <definedName name="HTML1_9" hidden="1">"GEORGIADES"</definedName>
    <definedName name="HTML2_1" hidden="1">"'[internet 98q4.xls]xcontact'!$A$2:$F$114"</definedName>
    <definedName name="HTML2_10" hidden="1">""</definedName>
    <definedName name="HTML2_11" hidden="1">1</definedName>
    <definedName name="HTML2_12" hidden="1">"D:\data\xl\MyHTML.htm"</definedName>
    <definedName name="HTML2_13" hidden="1">#N/A</definedName>
    <definedName name="HTML2_14" hidden="1">#N/A</definedName>
    <definedName name="HTML2_15" hidden="1">#N/A</definedName>
    <definedName name="HTML2_2" hidden="1">1</definedName>
    <definedName name="HTML2_3" hidden="1">"internet 98q4.xls"</definedName>
    <definedName name="HTML2_4" hidden="1">"xcontact"</definedName>
    <definedName name="HTML2_5" hidden="1">""</definedName>
    <definedName name="HTML2_6" hidden="1">-4146</definedName>
    <definedName name="HTML2_7" hidden="1">-4146</definedName>
    <definedName name="HTML2_8" hidden="1">"15/10/1998"</definedName>
    <definedName name="HTML2_9" hidden="1">"GEORGIADES"</definedName>
    <definedName name="HTML3_1" hidden="1">"'[internet 98q4.xls]xlist3'!$A$3:$E$175"</definedName>
    <definedName name="HTML3_10" hidden="1">""</definedName>
    <definedName name="HTML3_11" hidden="1">-4146</definedName>
    <definedName name="HTML3_12" hidden="1">"D:\data\aaa html\national2.htm"</definedName>
    <definedName name="HTML3_13" hidden="1">#N/A</definedName>
    <definedName name="HTML3_14" hidden="1">#N/A</definedName>
    <definedName name="HTML3_15" hidden="1">#N/A</definedName>
    <definedName name="HTML3_2" hidden="1">1</definedName>
    <definedName name="HTML3_3" hidden="1">"internet 98q4.xls"</definedName>
    <definedName name="HTML3_4" hidden="1">"xlist3"</definedName>
    <definedName name="HTML3_5" hidden="1">""</definedName>
    <definedName name="HTML3_6" hidden="1">-4146</definedName>
    <definedName name="HTML3_7" hidden="1">-4146</definedName>
    <definedName name="HTML3_8" hidden="1">"15/10/1998"</definedName>
    <definedName name="HTML3_9" hidden="1">"GEORGIADES"</definedName>
    <definedName name="HTML4_1" hidden="1">"'[internet 98q4.xls]x1.2'!$B$5:$C$25"</definedName>
    <definedName name="HTML4_10" hidden="1">""</definedName>
    <definedName name="HTML4_11" hidden="1">1</definedName>
    <definedName name="HTML4_12" hidden="1">"D:\data\aaa html\test1.htm"</definedName>
    <definedName name="HTML4_13" hidden="1">#N/A</definedName>
    <definedName name="HTML4_14" hidden="1">#N/A</definedName>
    <definedName name="HTML4_15" hidden="1">#N/A</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Count" hidden="1">4</definedName>
    <definedName name="_xlnm.Print_Area" localSheetId="2">freight_graph!#REF!</definedName>
    <definedName name="_xlnm.Print_Area" localSheetId="1">passeng_graph!$B$1:$N$32</definedName>
    <definedName name="_xlnm.Print_Titles" localSheetId="4">POTEnCIA_TRA_Activity!$1:$1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5" l="1"/>
  <c r="E2" i="4" l="1"/>
  <c r="D46" i="11" a="1"/>
  <c r="D46" i="11" s="1"/>
  <c r="D38" i="11" a="1"/>
  <c r="D38" i="11" s="1"/>
  <c r="D4" i="11" s="1"/>
  <c r="F4" i="5" s="1"/>
  <c r="C29" i="11"/>
  <c r="I4" i="11"/>
  <c r="AE4" i="5"/>
  <c r="AD4" i="5" s="1"/>
  <c r="X4" i="5"/>
  <c r="U4" i="5"/>
  <c r="W4" i="5" s="1"/>
  <c r="P4" i="5"/>
  <c r="O4" i="5"/>
  <c r="M4" i="5"/>
  <c r="K4" i="5"/>
  <c r="B4" i="5"/>
  <c r="G38" i="11" a="1"/>
  <c r="G38" i="11" s="1"/>
  <c r="G4" i="11" s="1"/>
  <c r="H4" i="11"/>
  <c r="F4" i="11"/>
  <c r="E4" i="11"/>
  <c r="C4" i="11"/>
  <c r="AF16" i="11"/>
  <c r="AE16" i="11"/>
  <c r="AD16" i="11"/>
  <c r="AC16" i="11"/>
  <c r="AB16" i="11"/>
  <c r="AA16" i="11"/>
  <c r="Z16" i="11"/>
  <c r="Y16" i="11"/>
  <c r="X16" i="11"/>
  <c r="W16" i="11"/>
  <c r="V16" i="11"/>
  <c r="U16" i="11"/>
  <c r="T16" i="11"/>
  <c r="S16" i="11"/>
  <c r="R16" i="11"/>
  <c r="Q16" i="11"/>
  <c r="P16" i="11"/>
  <c r="O16" i="11"/>
  <c r="N16" i="11"/>
  <c r="M16" i="11"/>
  <c r="L16" i="11"/>
  <c r="K16" i="11"/>
  <c r="J16" i="11"/>
  <c r="I16" i="11"/>
  <c r="H16" i="11"/>
  <c r="G16" i="11"/>
  <c r="F16" i="11"/>
  <c r="E16" i="11"/>
  <c r="D16" i="11"/>
  <c r="C16" i="11"/>
  <c r="I32" i="11"/>
  <c r="H32" i="11"/>
  <c r="G32" i="11"/>
  <c r="F32" i="11"/>
  <c r="E32" i="11"/>
  <c r="D32" i="11"/>
  <c r="C32" i="11"/>
  <c r="L16" i="6"/>
  <c r="K16" i="6"/>
  <c r="J16" i="6"/>
  <c r="I16" i="6"/>
  <c r="H16" i="6"/>
  <c r="G16" i="6"/>
  <c r="F16" i="6"/>
  <c r="D4" i="5" l="1"/>
  <c r="E4" i="5"/>
  <c r="H4" i="5"/>
  <c r="G4" i="5"/>
  <c r="C4" i="5"/>
  <c r="J4" i="5"/>
  <c r="I4" i="5"/>
  <c r="Q4" i="5"/>
  <c r="Y4" i="5"/>
  <c r="R4" i="5"/>
  <c r="Z4" i="5"/>
  <c r="S4" i="5"/>
  <c r="AA4" i="5"/>
  <c r="L4" i="5"/>
  <c r="T4" i="5"/>
  <c r="AB4" i="5"/>
  <c r="AC4" i="5"/>
  <c r="N4" i="5"/>
  <c r="V4" i="5"/>
  <c r="AB39" i="13" l="1"/>
  <c r="AC39" i="13"/>
  <c r="AB41" i="13"/>
  <c r="AC41" i="13"/>
  <c r="AB42" i="13"/>
  <c r="AC42" i="13"/>
  <c r="AB43" i="13"/>
  <c r="AC43" i="13"/>
  <c r="AC45" i="13" s="1"/>
  <c r="AB45" i="13" l="1"/>
  <c r="AA43" i="13" l="1"/>
  <c r="Z43" i="13"/>
  <c r="Y43" i="13"/>
  <c r="X43" i="13"/>
  <c r="W43" i="13"/>
  <c r="V43" i="13"/>
  <c r="U43" i="13"/>
  <c r="T43" i="13"/>
  <c r="S43" i="13"/>
  <c r="R43" i="13"/>
  <c r="Q43" i="13"/>
  <c r="P43" i="13"/>
  <c r="O43" i="13"/>
  <c r="N43" i="13"/>
  <c r="M43" i="13"/>
  <c r="L43" i="13"/>
  <c r="K43" i="13"/>
  <c r="J43" i="13"/>
  <c r="I43" i="13"/>
  <c r="H43" i="13"/>
  <c r="G43" i="13"/>
  <c r="F43" i="13"/>
  <c r="E43" i="13"/>
  <c r="D43" i="13"/>
  <c r="C43" i="13"/>
  <c r="F15" i="6"/>
  <c r="AA42" i="13"/>
  <c r="Z42" i="13"/>
  <c r="Y42" i="13"/>
  <c r="X42" i="13"/>
  <c r="W42" i="13"/>
  <c r="V42" i="13"/>
  <c r="U42" i="13"/>
  <c r="T42" i="13"/>
  <c r="S42" i="13"/>
  <c r="R42" i="13"/>
  <c r="Q42" i="13"/>
  <c r="P42" i="13"/>
  <c r="O42" i="13"/>
  <c r="N42" i="13"/>
  <c r="M42" i="13"/>
  <c r="L42" i="13"/>
  <c r="K42" i="13"/>
  <c r="J42" i="13"/>
  <c r="I42" i="13"/>
  <c r="H42" i="13"/>
  <c r="G42" i="13"/>
  <c r="F42" i="13"/>
  <c r="E42" i="13"/>
  <c r="D42" i="13"/>
  <c r="C42" i="13"/>
  <c r="F14" i="6"/>
  <c r="AA41" i="13"/>
  <c r="Z41" i="13"/>
  <c r="Y41" i="13"/>
  <c r="X41" i="13"/>
  <c r="W41" i="13"/>
  <c r="V41" i="13"/>
  <c r="U41" i="13"/>
  <c r="T41" i="13"/>
  <c r="S41" i="13"/>
  <c r="R41" i="13"/>
  <c r="Q41" i="13"/>
  <c r="P41" i="13"/>
  <c r="O41" i="13"/>
  <c r="N41" i="13"/>
  <c r="M41" i="13"/>
  <c r="L41" i="13"/>
  <c r="K41" i="13"/>
  <c r="J41" i="13"/>
  <c r="I41" i="13"/>
  <c r="H41" i="13"/>
  <c r="G41" i="13"/>
  <c r="F41" i="13"/>
  <c r="E41" i="13"/>
  <c r="D41" i="13"/>
  <c r="C41" i="13"/>
  <c r="F13" i="6"/>
  <c r="AA39" i="13"/>
  <c r="Z39" i="13"/>
  <c r="Y39" i="13"/>
  <c r="X39" i="13"/>
  <c r="W39" i="13"/>
  <c r="V39" i="13"/>
  <c r="U39" i="13"/>
  <c r="T39" i="13"/>
  <c r="S39" i="13"/>
  <c r="R39" i="13"/>
  <c r="Q39" i="13"/>
  <c r="P39" i="13"/>
  <c r="O39" i="13"/>
  <c r="N39" i="13"/>
  <c r="M39" i="13"/>
  <c r="E45" i="13" l="1"/>
  <c r="H45" i="13"/>
  <c r="O45" i="13"/>
  <c r="W45" i="13"/>
  <c r="D45" i="13"/>
  <c r="L45" i="13"/>
  <c r="M45" i="13"/>
  <c r="U45" i="13"/>
  <c r="Y45" i="13"/>
  <c r="X45" i="13"/>
  <c r="G45" i="13"/>
  <c r="S45" i="13"/>
  <c r="AA45" i="13"/>
  <c r="N45" i="13"/>
  <c r="Z45" i="13"/>
  <c r="T45" i="13"/>
  <c r="I45" i="13"/>
  <c r="Q45" i="13"/>
  <c r="V45" i="13"/>
  <c r="P45" i="13"/>
  <c r="R45" i="13"/>
  <c r="J45" i="13"/>
  <c r="F45" i="13"/>
  <c r="C45" i="13"/>
  <c r="K45" i="13"/>
  <c r="F12" i="6"/>
  <c r="F11" i="6"/>
  <c r="F10" i="6"/>
  <c r="F9" i="6"/>
  <c r="F8" i="6"/>
  <c r="F7" i="6"/>
  <c r="F6" i="6"/>
  <c r="AC44" i="12"/>
  <c r="AB44" i="12"/>
  <c r="AA44" i="12"/>
  <c r="Z44" i="12"/>
  <c r="Y44" i="12"/>
  <c r="X44" i="12"/>
  <c r="W44" i="12"/>
  <c r="V44" i="12"/>
  <c r="U44" i="12"/>
  <c r="T44" i="12"/>
  <c r="S44" i="12"/>
  <c r="R44" i="12"/>
  <c r="Q44" i="12"/>
  <c r="P44" i="12"/>
  <c r="O44" i="12"/>
  <c r="N44" i="12"/>
  <c r="M44" i="12"/>
  <c r="L44" i="12"/>
  <c r="K44" i="12"/>
  <c r="J44" i="12"/>
  <c r="I44" i="12"/>
  <c r="H44" i="12"/>
  <c r="G44" i="12"/>
  <c r="F44" i="12"/>
  <c r="E44" i="12"/>
  <c r="D44" i="12"/>
  <c r="C44" i="12"/>
  <c r="F5" i="6" l="1"/>
  <c r="E4" i="7" l="1"/>
  <c r="F4" i="7"/>
  <c r="G4" i="7"/>
  <c r="H4" i="7"/>
  <c r="I4" i="7"/>
  <c r="D4" i="7"/>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C18" i="11"/>
  <c r="D31" i="11"/>
  <c r="D24" i="11" l="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C24" i="11"/>
  <c r="E31" i="11"/>
  <c r="F31" i="11"/>
  <c r="G31" i="11"/>
  <c r="H31" i="11"/>
  <c r="I31"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C22" i="11"/>
  <c r="C17" i="11"/>
  <c r="C15" i="11"/>
  <c r="C14" i="11"/>
  <c r="H79" i="7"/>
  <c r="H77" i="7"/>
  <c r="H75" i="7"/>
  <c r="H74" i="7"/>
  <c r="G79" i="7"/>
  <c r="G77" i="7"/>
  <c r="G75" i="7"/>
  <c r="G74" i="7"/>
  <c r="E74" i="7"/>
  <c r="C18" i="7"/>
  <c r="D23" i="7"/>
  <c r="D24" i="7" s="1"/>
  <c r="E23" i="7"/>
  <c r="E24" i="7" s="1"/>
  <c r="F23" i="7"/>
  <c r="F24" i="7" s="1"/>
  <c r="G23" i="7"/>
  <c r="G24" i="7" s="1"/>
  <c r="H23" i="7"/>
  <c r="H24" i="7" s="1"/>
  <c r="I23" i="7"/>
  <c r="I24" i="7" s="1"/>
  <c r="J23" i="7"/>
  <c r="J24" i="7" s="1"/>
  <c r="K23" i="7"/>
  <c r="K24" i="7" s="1"/>
  <c r="L23" i="7"/>
  <c r="L24" i="7" s="1"/>
  <c r="M23" i="7"/>
  <c r="M24" i="7" s="1"/>
  <c r="N23" i="7"/>
  <c r="N24" i="7" s="1"/>
  <c r="O23" i="7"/>
  <c r="O24" i="7" s="1"/>
  <c r="P23" i="7"/>
  <c r="P24" i="7" s="1"/>
  <c r="Q23" i="7"/>
  <c r="Q24" i="7" s="1"/>
  <c r="R23" i="7"/>
  <c r="R24" i="7" s="1"/>
  <c r="S23" i="7"/>
  <c r="S24" i="7" s="1"/>
  <c r="T23" i="7"/>
  <c r="T24" i="7" s="1"/>
  <c r="U23" i="7"/>
  <c r="U24" i="7" s="1"/>
  <c r="V23" i="7"/>
  <c r="V24" i="7" s="1"/>
  <c r="W23" i="7"/>
  <c r="W24" i="7" s="1"/>
  <c r="X23" i="7"/>
  <c r="X24" i="7" s="1"/>
  <c r="Y23" i="7"/>
  <c r="Y24" i="7" s="1"/>
  <c r="Z23" i="7"/>
  <c r="Z24" i="7" s="1"/>
  <c r="AA23" i="7"/>
  <c r="AA24" i="7" s="1"/>
  <c r="AB23" i="7"/>
  <c r="AB24" i="7" s="1"/>
  <c r="AC23" i="7"/>
  <c r="AC24" i="7" s="1"/>
  <c r="AD23" i="7"/>
  <c r="AD24" i="7" s="1"/>
  <c r="AE23" i="7"/>
  <c r="AE24" i="7" s="1"/>
  <c r="AF23" i="7"/>
  <c r="AF24" i="7" s="1"/>
  <c r="C23" i="7"/>
  <c r="C24" i="7" s="1"/>
  <c r="C21" i="11" l="1"/>
  <c r="G44" i="11"/>
  <c r="E44" i="11"/>
  <c r="D44" i="11"/>
  <c r="F10" i="7"/>
  <c r="D10" i="7"/>
  <c r="E76" i="7" s="1"/>
  <c r="F44" i="11"/>
  <c r="I44" i="11"/>
  <c r="H44" i="11"/>
  <c r="H10" i="7"/>
  <c r="E10" i="7"/>
  <c r="G10" i="7"/>
  <c r="I10" i="7"/>
  <c r="AF21" i="11"/>
  <c r="I28" i="11" s="1"/>
  <c r="T21" i="11"/>
  <c r="H21" i="11"/>
  <c r="AE21" i="11"/>
  <c r="S21" i="11"/>
  <c r="G21" i="11"/>
  <c r="D28" i="11" s="1"/>
  <c r="L21" i="11"/>
  <c r="E28" i="11" s="1"/>
  <c r="O21" i="11"/>
  <c r="Z21" i="11"/>
  <c r="U21" i="11"/>
  <c r="I21" i="11"/>
  <c r="Y21" i="11"/>
  <c r="M21" i="11"/>
  <c r="AD21" i="11"/>
  <c r="R21" i="11"/>
  <c r="F21" i="11"/>
  <c r="AC21" i="11"/>
  <c r="Q21" i="11"/>
  <c r="F28" i="11" s="1"/>
  <c r="E21" i="11"/>
  <c r="N21" i="11"/>
  <c r="AB21" i="11"/>
  <c r="P21" i="11"/>
  <c r="D21" i="11"/>
  <c r="X21" i="11"/>
  <c r="AA21" i="11"/>
  <c r="H28" i="11" s="1"/>
  <c r="V21" i="11"/>
  <c r="G28" i="11" s="1"/>
  <c r="J21" i="11"/>
  <c r="W21" i="11"/>
  <c r="K21" i="11"/>
  <c r="G76" i="7" l="1"/>
  <c r="H76" i="7"/>
  <c r="F76" i="7"/>
  <c r="F29" i="11"/>
  <c r="I29" i="11"/>
  <c r="D29" i="11"/>
  <c r="G29" i="11"/>
  <c r="H29" i="11"/>
  <c r="E29" i="11"/>
  <c r="E80" i="7"/>
  <c r="F80" i="7"/>
  <c r="G80" i="7"/>
  <c r="H80" i="7"/>
  <c r="E81" i="7"/>
  <c r="F81" i="7"/>
  <c r="G81" i="7"/>
  <c r="H81" i="7"/>
  <c r="E83" i="7"/>
  <c r="F83" i="7"/>
  <c r="G83" i="7"/>
  <c r="H83" i="7"/>
  <c r="E85" i="7"/>
  <c r="F85" i="7"/>
  <c r="G85" i="7"/>
  <c r="H85" i="7"/>
  <c r="D85" i="7"/>
  <c r="D83" i="7"/>
  <c r="D81" i="7"/>
  <c r="D80" i="7"/>
  <c r="F74" i="7"/>
  <c r="F75" i="7"/>
  <c r="F77" i="7"/>
  <c r="F79" i="7"/>
  <c r="E79" i="7"/>
  <c r="E77" i="7"/>
  <c r="E75" i="7"/>
  <c r="H73" i="7"/>
  <c r="H71" i="7"/>
  <c r="H70" i="7"/>
  <c r="H69" i="7"/>
  <c r="H68" i="7"/>
  <c r="H87" i="7" s="1"/>
  <c r="G73" i="7"/>
  <c r="G71" i="7"/>
  <c r="G70" i="7"/>
  <c r="G69" i="7"/>
  <c r="G68" i="7"/>
  <c r="F71" i="7"/>
  <c r="F70" i="7"/>
  <c r="F69" i="7"/>
  <c r="F68" i="7"/>
  <c r="F73" i="7"/>
  <c r="E69" i="7"/>
  <c r="E70" i="7"/>
  <c r="E68" i="7"/>
  <c r="E87" i="7" s="1"/>
  <c r="E73" i="7"/>
  <c r="E71" i="7"/>
  <c r="D68" i="7"/>
  <c r="D69" i="7"/>
  <c r="D70" i="7"/>
  <c r="D71" i="7"/>
  <c r="D73" i="7"/>
  <c r="C73" i="7"/>
  <c r="C71" i="7"/>
  <c r="C70" i="7"/>
  <c r="C69" i="7"/>
  <c r="C68" i="7"/>
  <c r="C19" i="11"/>
  <c r="C36" i="11" s="1" a="1"/>
  <c r="C36" i="11" s="1"/>
  <c r="F88" i="7" l="1"/>
  <c r="H37" i="11"/>
  <c r="E36" i="11"/>
  <c r="I36" i="11"/>
  <c r="F41" i="11"/>
  <c r="C37" i="11"/>
  <c r="E39" i="11"/>
  <c r="H38" i="11"/>
  <c r="D40" i="11"/>
  <c r="H36" i="11"/>
  <c r="I40" i="11"/>
  <c r="C41" i="11"/>
  <c r="F38" i="11"/>
  <c r="D39" i="11"/>
  <c r="G40" i="11"/>
  <c r="D41" i="11"/>
  <c r="F37" i="11"/>
  <c r="I41" i="11"/>
  <c r="E41" i="11"/>
  <c r="H41" i="11"/>
  <c r="C40" i="11"/>
  <c r="G37" i="11"/>
  <c r="D37" i="11"/>
  <c r="G39" i="11"/>
  <c r="G36" i="11"/>
  <c r="F40" i="11"/>
  <c r="I37" i="11"/>
  <c r="H40" i="11"/>
  <c r="D36" i="11"/>
  <c r="C39" i="11"/>
  <c r="G41" i="11"/>
  <c r="E40" i="11"/>
  <c r="E37" i="11"/>
  <c r="E38" i="11"/>
  <c r="F39" i="11"/>
  <c r="F36" i="11"/>
  <c r="I39" i="11"/>
  <c r="H39" i="11"/>
  <c r="C38" i="11"/>
  <c r="I38" i="11"/>
  <c r="E90" i="7"/>
  <c r="H90" i="7"/>
  <c r="G88" i="7"/>
  <c r="E92" i="7"/>
  <c r="F92" i="7"/>
  <c r="H92" i="7"/>
  <c r="H89" i="7"/>
  <c r="G89" i="7"/>
  <c r="F89" i="7"/>
  <c r="F87" i="7"/>
  <c r="H88" i="7"/>
  <c r="G87" i="7"/>
  <c r="F90" i="7"/>
  <c r="G90" i="7"/>
  <c r="E89" i="7"/>
  <c r="E88" i="7"/>
  <c r="G92" i="7"/>
  <c r="A52" i="10" l="1"/>
  <c r="C83" i="7" s="1"/>
  <c r="A39" i="10"/>
  <c r="A26" i="10"/>
  <c r="A13" i="10"/>
  <c r="C85" i="7" s="1"/>
  <c r="F6" i="8"/>
  <c r="C28" i="7" s="1"/>
  <c r="F7" i="8"/>
  <c r="C27" i="7" s="1"/>
  <c r="F8" i="8"/>
  <c r="F9" i="8"/>
  <c r="D30" i="7" s="1"/>
  <c r="F10" i="8"/>
  <c r="F11" i="8"/>
  <c r="F12" i="8"/>
  <c r="F13" i="8"/>
  <c r="F14" i="8"/>
  <c r="F15" i="8"/>
  <c r="F16" i="8"/>
  <c r="F18" i="8"/>
  <c r="F19" i="8"/>
  <c r="F20" i="8"/>
  <c r="F21" i="8"/>
  <c r="F22" i="8"/>
  <c r="F23" i="8"/>
  <c r="F24" i="8"/>
  <c r="F25" i="8"/>
  <c r="F26" i="8"/>
  <c r="F27" i="8"/>
  <c r="F28" i="8"/>
  <c r="F29" i="8"/>
  <c r="F30" i="8"/>
  <c r="F32" i="8"/>
  <c r="F33" i="8"/>
  <c r="F34" i="8"/>
  <c r="F36" i="8"/>
  <c r="F37" i="8"/>
  <c r="F5" i="8"/>
  <c r="C75" i="7"/>
  <c r="C79" i="7"/>
  <c r="C77" i="7"/>
  <c r="C28" i="11"/>
  <c r="C31" i="11"/>
  <c r="C44" i="11" s="1"/>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D20" i="7"/>
  <c r="E20" i="7" s="1"/>
  <c r="F20" i="7" s="1"/>
  <c r="G20" i="7" s="1"/>
  <c r="H20" i="7" s="1"/>
  <c r="I20" i="7" s="1"/>
  <c r="J20" i="7" s="1"/>
  <c r="K20" i="7" s="1"/>
  <c r="L20" i="7" s="1"/>
  <c r="M20" i="7" s="1"/>
  <c r="N20" i="7" s="1"/>
  <c r="O20" i="7" s="1"/>
  <c r="P20" i="7" s="1"/>
  <c r="Q20" i="7" s="1"/>
  <c r="R20" i="7" s="1"/>
  <c r="S20" i="7" s="1"/>
  <c r="T20" i="7" s="1"/>
  <c r="U20" i="7" s="1"/>
  <c r="V20" i="7" s="1"/>
  <c r="W20" i="7" s="1"/>
  <c r="X20" i="7" s="1"/>
  <c r="Y20" i="7" s="1"/>
  <c r="Z20" i="7" s="1"/>
  <c r="AA20" i="7" s="1"/>
  <c r="AB20" i="7" s="1"/>
  <c r="AC20" i="7" s="1"/>
  <c r="AD20" i="7" s="1"/>
  <c r="AE20" i="7" s="1"/>
  <c r="AF20" i="7" s="1"/>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E29" i="7" l="1"/>
  <c r="C29" i="7"/>
  <c r="D32" i="7"/>
  <c r="C32" i="7"/>
  <c r="C80" i="7"/>
  <c r="E36" i="7"/>
  <c r="C81" i="7"/>
  <c r="F37" i="7"/>
  <c r="C74" i="7"/>
  <c r="C87" i="7" s="1"/>
  <c r="D2" i="7"/>
  <c r="E37" i="7"/>
  <c r="H37" i="7"/>
  <c r="D29" i="7"/>
  <c r="C36" i="7"/>
  <c r="H36" i="7"/>
  <c r="E28" i="7"/>
  <c r="D36" i="7"/>
  <c r="D41" i="7"/>
  <c r="I6" i="7"/>
  <c r="E6" i="7"/>
  <c r="C6" i="7"/>
  <c r="C56" i="7" s="1"/>
  <c r="D6" i="7"/>
  <c r="F6" i="7"/>
  <c r="G6" i="7"/>
  <c r="H6" i="7"/>
  <c r="D28" i="7"/>
  <c r="G36" i="7"/>
  <c r="H41" i="7"/>
  <c r="C4" i="7"/>
  <c r="C54" i="7" s="1"/>
  <c r="C10" i="7"/>
  <c r="E27" i="7"/>
  <c r="F36" i="7"/>
  <c r="G41" i="7"/>
  <c r="I5" i="7"/>
  <c r="C7" i="7"/>
  <c r="C57" i="7" s="1"/>
  <c r="E7" i="7"/>
  <c r="E3" i="7"/>
  <c r="C90" i="7"/>
  <c r="D77" i="7"/>
  <c r="D90" i="7" s="1"/>
  <c r="F2" i="7"/>
  <c r="E39" i="7"/>
  <c r="C92" i="7"/>
  <c r="D79" i="7"/>
  <c r="D92" i="7" s="1"/>
  <c r="E2" i="7"/>
  <c r="D3" i="7"/>
  <c r="C5" i="7"/>
  <c r="C55" i="7" s="1"/>
  <c r="D7" i="7"/>
  <c r="C30" i="7"/>
  <c r="H5" i="7"/>
  <c r="E32" i="7"/>
  <c r="C46" i="11" a="1"/>
  <c r="C46" i="11" s="1"/>
  <c r="C2" i="7"/>
  <c r="C52" i="7" s="1"/>
  <c r="I3" i="7"/>
  <c r="I7" i="7"/>
  <c r="G5" i="7"/>
  <c r="D27" i="7"/>
  <c r="D39" i="7"/>
  <c r="F41" i="7"/>
  <c r="D75" i="7"/>
  <c r="D88" i="7" s="1"/>
  <c r="C88" i="7"/>
  <c r="C3" i="7"/>
  <c r="C53" i="7" s="1"/>
  <c r="I2" i="7"/>
  <c r="H3" i="7"/>
  <c r="H7" i="7"/>
  <c r="F5" i="7"/>
  <c r="E30" i="7"/>
  <c r="H39" i="7"/>
  <c r="E41" i="7"/>
  <c r="H2" i="7"/>
  <c r="G3" i="7"/>
  <c r="G7" i="7"/>
  <c r="E5" i="7"/>
  <c r="D37" i="7"/>
  <c r="G39" i="7"/>
  <c r="G2" i="7"/>
  <c r="F3" i="7"/>
  <c r="F7" i="7"/>
  <c r="D5" i="7"/>
  <c r="G37" i="7"/>
  <c r="F39" i="7"/>
  <c r="C46" i="7"/>
  <c r="H48" i="7"/>
  <c r="H50" i="7"/>
  <c r="D50" i="7"/>
  <c r="F50" i="7"/>
  <c r="C47" i="7"/>
  <c r="C49" i="7"/>
  <c r="C51" i="7"/>
  <c r="D51" i="7"/>
  <c r="H51" i="7"/>
  <c r="D48" i="7"/>
  <c r="F46" i="7"/>
  <c r="H46" i="7"/>
  <c r="D47" i="7"/>
  <c r="D49" i="7"/>
  <c r="G51" i="7"/>
  <c r="D46" i="7"/>
  <c r="F48" i="7"/>
  <c r="E47" i="7"/>
  <c r="E49" i="7"/>
  <c r="E51" i="7"/>
  <c r="C50" i="7"/>
  <c r="E50" i="7"/>
  <c r="G50" i="7"/>
  <c r="F47" i="7"/>
  <c r="F49" i="7"/>
  <c r="F51" i="7"/>
  <c r="C48" i="7"/>
  <c r="E48" i="7"/>
  <c r="G48" i="7"/>
  <c r="G47" i="7"/>
  <c r="G49" i="7"/>
  <c r="H47" i="7"/>
  <c r="H49" i="7"/>
  <c r="E46" i="7"/>
  <c r="G46" i="7"/>
  <c r="K6" i="4" l="1"/>
  <c r="F6" i="4"/>
  <c r="AE6" i="4"/>
  <c r="U6" i="4"/>
  <c r="D74" i="7"/>
  <c r="D87" i="7" s="1"/>
  <c r="F7" i="4"/>
  <c r="D7" i="4" s="1"/>
  <c r="E57" i="7"/>
  <c r="AE5" i="4"/>
  <c r="H55" i="7"/>
  <c r="C9" i="7"/>
  <c r="I9" i="7"/>
  <c r="F9" i="7"/>
  <c r="E9" i="7"/>
  <c r="H9" i="7"/>
  <c r="D9" i="7"/>
  <c r="G9" i="7"/>
  <c r="U2" i="4"/>
  <c r="G52" i="7"/>
  <c r="U3" i="4"/>
  <c r="G53" i="7"/>
  <c r="AE2" i="4"/>
  <c r="H52" i="7"/>
  <c r="F3" i="4"/>
  <c r="E53" i="7"/>
  <c r="U5" i="4"/>
  <c r="G55" i="7"/>
  <c r="K2" i="4"/>
  <c r="F52" i="7"/>
  <c r="F4" i="4"/>
  <c r="E4" i="4" s="1"/>
  <c r="E54" i="7"/>
  <c r="C59" i="7"/>
  <c r="AE7" i="4"/>
  <c r="H57" i="7"/>
  <c r="U7" i="4"/>
  <c r="G57" i="7"/>
  <c r="AE4" i="4"/>
  <c r="H54" i="7"/>
  <c r="AE3" i="4"/>
  <c r="H53" i="7"/>
  <c r="K3" i="4"/>
  <c r="F53" i="7"/>
  <c r="U4" i="4"/>
  <c r="G54" i="7"/>
  <c r="F5" i="4"/>
  <c r="E5" i="4" s="1"/>
  <c r="E55" i="7"/>
  <c r="K7" i="4"/>
  <c r="I7" i="4" s="1"/>
  <c r="F57" i="7"/>
  <c r="E52" i="7"/>
  <c r="F2" i="4"/>
  <c r="C76" i="7"/>
  <c r="K5" i="4"/>
  <c r="F55" i="7"/>
  <c r="K4" i="4"/>
  <c r="F54" i="7"/>
  <c r="C43" i="11"/>
  <c r="C3" i="11" s="1"/>
  <c r="C42" i="11" a="1"/>
  <c r="C42" i="11" s="1"/>
  <c r="C2" i="11" s="1"/>
  <c r="D45" i="11" a="1"/>
  <c r="D45" i="11" s="1"/>
  <c r="G59" i="7"/>
  <c r="H62" i="7"/>
  <c r="G62" i="7"/>
  <c r="H61" i="7"/>
  <c r="F58" i="7"/>
  <c r="F61" i="7"/>
  <c r="E58" i="7"/>
  <c r="G61" i="7"/>
  <c r="D62" i="7"/>
  <c r="C58" i="7"/>
  <c r="G60" i="7"/>
  <c r="F63" i="7"/>
  <c r="D60" i="7"/>
  <c r="E62" i="7"/>
  <c r="E59" i="7"/>
  <c r="H59" i="7"/>
  <c r="D59" i="7"/>
  <c r="E60" i="7"/>
  <c r="D58" i="7"/>
  <c r="G63" i="7"/>
  <c r="E63" i="7"/>
  <c r="I43" i="11"/>
  <c r="H47" i="11"/>
  <c r="D42" i="11"/>
  <c r="F46" i="11"/>
  <c r="G43" i="11"/>
  <c r="E45" i="11"/>
  <c r="E47" i="11"/>
  <c r="H45" i="11"/>
  <c r="H43" i="11"/>
  <c r="I42" i="11"/>
  <c r="H42" i="11"/>
  <c r="G42" i="11"/>
  <c r="F43" i="11"/>
  <c r="C47" i="11"/>
  <c r="I47" i="11"/>
  <c r="E46" i="11"/>
  <c r="G45" i="11"/>
  <c r="H46" i="11"/>
  <c r="D43" i="11"/>
  <c r="I45" i="11"/>
  <c r="F45" i="11"/>
  <c r="F47" i="11"/>
  <c r="E42" i="11"/>
  <c r="E43" i="11"/>
  <c r="G46" i="11"/>
  <c r="G47" i="11"/>
  <c r="C6" i="11"/>
  <c r="F42" i="11"/>
  <c r="D47" i="11"/>
  <c r="I46" i="11"/>
  <c r="C45" i="11"/>
  <c r="C5" i="11" s="1"/>
  <c r="D61" i="7"/>
  <c r="F59" i="7"/>
  <c r="G58" i="7"/>
  <c r="H63" i="7"/>
  <c r="C62" i="7"/>
  <c r="H60" i="7"/>
  <c r="C63" i="7"/>
  <c r="D63" i="7"/>
  <c r="F62" i="7"/>
  <c r="E61" i="7"/>
  <c r="C60" i="7"/>
  <c r="C61" i="7"/>
  <c r="H58" i="7"/>
  <c r="F60" i="7"/>
  <c r="C6" i="4" l="1"/>
  <c r="D6" i="4"/>
  <c r="E6" i="4"/>
  <c r="Z6" i="4"/>
  <c r="AB6" i="4"/>
  <c r="AA6" i="4"/>
  <c r="Y6" i="4"/>
  <c r="X6" i="4"/>
  <c r="AC6" i="4"/>
  <c r="W6" i="4"/>
  <c r="V6" i="4"/>
  <c r="AD6" i="4"/>
  <c r="P6" i="4"/>
  <c r="R6" i="4"/>
  <c r="O6" i="4"/>
  <c r="Q6" i="4"/>
  <c r="N6" i="4"/>
  <c r="S6" i="4"/>
  <c r="M6" i="4"/>
  <c r="L6" i="4"/>
  <c r="T6" i="4"/>
  <c r="H6" i="4"/>
  <c r="J6" i="4"/>
  <c r="I6" i="4"/>
  <c r="G6" i="4"/>
  <c r="B2" i="5"/>
  <c r="B3" i="5"/>
  <c r="B5" i="5"/>
  <c r="B6" i="5"/>
  <c r="J7" i="4"/>
  <c r="G7" i="4"/>
  <c r="H7" i="4"/>
  <c r="R3" i="4"/>
  <c r="P2" i="4"/>
  <c r="AA2" i="4"/>
  <c r="AB3" i="4"/>
  <c r="S7" i="4"/>
  <c r="P3" i="4"/>
  <c r="V3" i="4"/>
  <c r="N2" i="4"/>
  <c r="Z5" i="4"/>
  <c r="P5" i="4"/>
  <c r="Y2" i="4"/>
  <c r="Q7" i="4"/>
  <c r="S2" i="4"/>
  <c r="X7" i="4"/>
  <c r="V7" i="4"/>
  <c r="Q2" i="4"/>
  <c r="AA7" i="4"/>
  <c r="L2" i="4"/>
  <c r="AB7" i="4"/>
  <c r="Z7" i="4"/>
  <c r="AD7" i="4"/>
  <c r="AC7" i="4"/>
  <c r="Y7" i="4"/>
  <c r="W7" i="4"/>
  <c r="L7" i="4"/>
  <c r="N7" i="4"/>
  <c r="R7" i="4"/>
  <c r="O7" i="4"/>
  <c r="P7" i="4"/>
  <c r="T7" i="4"/>
  <c r="M7" i="4"/>
  <c r="AC5" i="4"/>
  <c r="AB5" i="4"/>
  <c r="E3" i="4"/>
  <c r="AA5" i="4"/>
  <c r="Y5" i="4"/>
  <c r="I3" i="4"/>
  <c r="L5" i="4"/>
  <c r="X5" i="4"/>
  <c r="W5" i="4"/>
  <c r="C7" i="4"/>
  <c r="I2" i="4"/>
  <c r="AD5" i="4"/>
  <c r="G3" i="4"/>
  <c r="V5" i="4"/>
  <c r="E7" i="4"/>
  <c r="G2" i="4"/>
  <c r="N4" i="4"/>
  <c r="H2" i="4"/>
  <c r="Q5" i="4"/>
  <c r="O5" i="4"/>
  <c r="AB4" i="4"/>
  <c r="D6" i="11"/>
  <c r="D3" i="11"/>
  <c r="E3" i="11"/>
  <c r="D4" i="4"/>
  <c r="W3" i="4"/>
  <c r="O4" i="4"/>
  <c r="AD4" i="4"/>
  <c r="AA4" i="4"/>
  <c r="F3" i="11"/>
  <c r="G3" i="11"/>
  <c r="H3" i="11"/>
  <c r="G2" i="11"/>
  <c r="I2" i="11"/>
  <c r="I3" i="11"/>
  <c r="V2" i="4"/>
  <c r="AC2" i="4"/>
  <c r="S4" i="4"/>
  <c r="C4" i="4"/>
  <c r="W2" i="4"/>
  <c r="V4" i="4"/>
  <c r="H5" i="4"/>
  <c r="T2" i="4"/>
  <c r="AD2" i="4"/>
  <c r="D5" i="4"/>
  <c r="S5" i="4"/>
  <c r="AD3" i="4"/>
  <c r="D76" i="7"/>
  <c r="D89" i="7" s="1"/>
  <c r="C89" i="7"/>
  <c r="W4" i="4"/>
  <c r="C5" i="4"/>
  <c r="J4" i="4"/>
  <c r="L4" i="4"/>
  <c r="Y4" i="4"/>
  <c r="H4" i="4"/>
  <c r="R4" i="4"/>
  <c r="AC4" i="4"/>
  <c r="J5" i="4"/>
  <c r="M2" i="4"/>
  <c r="Z2" i="4"/>
  <c r="N5" i="4"/>
  <c r="I4" i="4"/>
  <c r="Q4" i="4"/>
  <c r="Q3" i="4"/>
  <c r="L3" i="4"/>
  <c r="T3" i="4"/>
  <c r="M3" i="4"/>
  <c r="G4" i="4"/>
  <c r="T4" i="4"/>
  <c r="X4" i="4"/>
  <c r="I5" i="4"/>
  <c r="O2" i="4"/>
  <c r="AB2" i="4"/>
  <c r="T5" i="4"/>
  <c r="M5" i="4"/>
  <c r="AC3" i="4"/>
  <c r="H3" i="4"/>
  <c r="J3" i="4"/>
  <c r="M4" i="4"/>
  <c r="Z4" i="4"/>
  <c r="G5" i="4"/>
  <c r="R2" i="4"/>
  <c r="X2" i="4"/>
  <c r="R5" i="4"/>
  <c r="N3" i="4"/>
  <c r="P4" i="4"/>
  <c r="J2" i="4"/>
  <c r="S3" i="4"/>
  <c r="AA3" i="4"/>
  <c r="O3" i="4"/>
  <c r="X3" i="4"/>
  <c r="Y3" i="4"/>
  <c r="Z3" i="4"/>
  <c r="E2" i="11"/>
  <c r="H2" i="11"/>
  <c r="D2" i="11"/>
  <c r="F5" i="11"/>
  <c r="F2" i="11"/>
  <c r="I5" i="11"/>
  <c r="H5" i="11"/>
  <c r="I6" i="11"/>
  <c r="E6" i="11"/>
  <c r="F6" i="11"/>
  <c r="G5" i="11"/>
  <c r="G6" i="11"/>
  <c r="D5" i="11"/>
  <c r="H6" i="11"/>
  <c r="E5" i="11"/>
  <c r="D57" i="7"/>
  <c r="D53" i="7"/>
  <c r="D55" i="7"/>
  <c r="D52" i="7"/>
  <c r="AE2" i="5" l="1"/>
  <c r="F5" i="5"/>
  <c r="E5" i="5" s="1"/>
  <c r="U5" i="5"/>
  <c r="O5" i="5" s="1"/>
  <c r="U2" i="5"/>
  <c r="Y2" i="5" s="1"/>
  <c r="F2" i="5"/>
  <c r="K5" i="5"/>
  <c r="J5" i="5" s="1"/>
  <c r="U3" i="5"/>
  <c r="V3" i="5" s="1"/>
  <c r="K3" i="5"/>
  <c r="AE3" i="5"/>
  <c r="K2" i="5"/>
  <c r="H2" i="5" s="1"/>
  <c r="AE5" i="5"/>
  <c r="F3" i="5"/>
  <c r="K6" i="5"/>
  <c r="AE6" i="5"/>
  <c r="F6" i="5"/>
  <c r="E6" i="5" s="1"/>
  <c r="U6" i="5"/>
  <c r="L6" i="5" s="1"/>
  <c r="I2" i="5" l="1"/>
  <c r="AD5" i="5"/>
  <c r="I5" i="5"/>
  <c r="H5" i="5"/>
  <c r="G5" i="5"/>
  <c r="Z3" i="5"/>
  <c r="C5" i="5"/>
  <c r="X3" i="5"/>
  <c r="W3" i="5"/>
  <c r="AA3" i="5"/>
  <c r="N5" i="5"/>
  <c r="M3" i="5"/>
  <c r="W2" i="5"/>
  <c r="Q2" i="5"/>
  <c r="J2" i="5"/>
  <c r="W5" i="5"/>
  <c r="G2" i="5"/>
  <c r="R5" i="5"/>
  <c r="AD2" i="5"/>
  <c r="X2" i="5"/>
  <c r="N3" i="5"/>
  <c r="T5" i="5"/>
  <c r="R3" i="5"/>
  <c r="AC3" i="5"/>
  <c r="S5" i="5"/>
  <c r="D5" i="5"/>
  <c r="I3" i="5"/>
  <c r="H3" i="5"/>
  <c r="AD3" i="5"/>
  <c r="Q5" i="5"/>
  <c r="G3" i="5"/>
  <c r="M5" i="5"/>
  <c r="AC5" i="5"/>
  <c r="O3" i="5"/>
  <c r="Y3" i="5"/>
  <c r="L5" i="5"/>
  <c r="Z5" i="5"/>
  <c r="Z2" i="5"/>
  <c r="S2" i="5"/>
  <c r="T2" i="5"/>
  <c r="N2" i="5"/>
  <c r="P2" i="5"/>
  <c r="AA5" i="5"/>
  <c r="AA2" i="5"/>
  <c r="J3" i="5"/>
  <c r="AC2" i="5"/>
  <c r="H6" i="5"/>
  <c r="Y5" i="5"/>
  <c r="I6" i="5"/>
  <c r="S3" i="5"/>
  <c r="X5" i="5"/>
  <c r="G6" i="5"/>
  <c r="AB3" i="5"/>
  <c r="O2" i="5"/>
  <c r="P5" i="5"/>
  <c r="V5" i="5"/>
  <c r="AB5" i="5"/>
  <c r="V2" i="5"/>
  <c r="C6" i="5"/>
  <c r="T3" i="5"/>
  <c r="P3" i="5"/>
  <c r="AB2" i="5"/>
  <c r="Q3" i="5"/>
  <c r="L3" i="5"/>
  <c r="M2" i="5"/>
  <c r="R2" i="5"/>
  <c r="L2" i="5"/>
  <c r="AD6" i="5"/>
  <c r="N6" i="5"/>
  <c r="V6" i="5"/>
  <c r="T6" i="5"/>
  <c r="Q6" i="5"/>
  <c r="AA6" i="5"/>
  <c r="D6" i="5"/>
  <c r="AC6" i="5"/>
  <c r="M6" i="5"/>
  <c r="W6" i="5"/>
  <c r="X6" i="5"/>
  <c r="S6" i="5"/>
  <c r="R6" i="5"/>
  <c r="AB6" i="5"/>
  <c r="P6" i="5"/>
  <c r="J6" i="5"/>
  <c r="Y6" i="5"/>
  <c r="O6" i="5"/>
  <c r="Z6" i="5"/>
  <c r="E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<sst xmlns="http://schemas.openxmlformats.org/spreadsheetml/2006/main" count="942" uniqueCount="228">
  <si>
    <t>BCDTRtSY Bau Cargo Distance Transported Relative to Start Year</t>
  </si>
  <si>
    <t xml:space="preserve">Sources : </t>
  </si>
  <si>
    <t>Main source</t>
  </si>
  <si>
    <t xml:space="preserve">Cargo distance transported forecast and historic data for freight, passenger motorbikes and aircraft </t>
  </si>
  <si>
    <t>REF2020</t>
  </si>
  <si>
    <r>
      <t xml:space="preserve">Complementary sources </t>
    </r>
    <r>
      <rPr>
        <sz val="11"/>
        <color theme="1"/>
        <rFont val="Calibri"/>
        <family val="2"/>
        <scheme val="minor"/>
      </rPr>
      <t>(when data wasn't available at a sufficent granularirty in the main source)</t>
    </r>
  </si>
  <si>
    <t xml:space="preserve">Comparison data for passenger and freight transportation </t>
  </si>
  <si>
    <t>JRC IDEES Potencia 2019</t>
  </si>
  <si>
    <r>
      <t xml:space="preserve">Other sources </t>
    </r>
    <r>
      <rPr>
        <sz val="11"/>
        <color theme="1"/>
        <rFont val="Calibri"/>
        <family val="2"/>
        <scheme val="minor"/>
      </rPr>
      <t>(used for comparison only)</t>
    </r>
  </si>
  <si>
    <t>Historic data for passenger LDV and HDV</t>
  </si>
  <si>
    <t>European Union Road Federation</t>
  </si>
  <si>
    <t>Historic data for passenger rail</t>
  </si>
  <si>
    <t>Eurostat</t>
  </si>
  <si>
    <t xml:space="preserve">Comparison data for passenger transportation </t>
  </si>
  <si>
    <t>OECD.Stat</t>
  </si>
  <si>
    <t>Notes :</t>
  </si>
  <si>
    <t>Start year taken is 2021</t>
  </si>
  <si>
    <t xml:space="preserve">Passenger </t>
  </si>
  <si>
    <t>Passenger ship transport is not considered in the model</t>
  </si>
  <si>
    <t>In order to have international passenger aircraft, the Potencia split between EU Aircraft and International Aircraft is used on the REF2020 trend</t>
  </si>
  <si>
    <t>Freight</t>
  </si>
  <si>
    <t>In order to disaggregate data from REF2020 road freight we use the same split than in Potencia</t>
  </si>
  <si>
    <t>There is no data for Freight - Aicraft in REF2020. The Potencia relationship between Rail and Aircraft is taken here in order to calculate Freight - Aircraft with the REF2020 trend</t>
  </si>
  <si>
    <t>In order to have data for international ships, we use the data for intra-UE ships and we multiply by the same factor between internationa ships and intra EU ships in Potencia</t>
  </si>
  <si>
    <t>EU:Reference Scenario 2020 (REF2020)</t>
  </si>
  <si>
    <t>'10-'20</t>
  </si>
  <si>
    <t>'20-'30</t>
  </si>
  <si>
    <t>'30-'50</t>
  </si>
  <si>
    <t>TRANSPORT</t>
  </si>
  <si>
    <t>interpolated</t>
  </si>
  <si>
    <t>Transport activity</t>
  </si>
  <si>
    <t>Passenger transport activity (Gpkm)</t>
  </si>
  <si>
    <t>Buses and coaches</t>
  </si>
  <si>
    <t xml:space="preserve">Passenger cars </t>
  </si>
  <si>
    <t>Powered two-wheelers</t>
  </si>
  <si>
    <t>Rail</t>
  </si>
  <si>
    <t>Intra-EU aviation</t>
  </si>
  <si>
    <t>Inland waterways and domestic maritime</t>
  </si>
  <si>
    <t>Freight transport activity (Gtkm)</t>
  </si>
  <si>
    <t>Heavy goods and light commercial vehicles</t>
  </si>
  <si>
    <r>
      <t xml:space="preserve">Final energy consumption in transport (ktoe) </t>
    </r>
    <r>
      <rPr>
        <b/>
        <vertAlign val="superscript"/>
        <sz val="8"/>
        <rFont val="Arial"/>
        <family val="2"/>
        <charset val="161"/>
      </rPr>
      <t>(1)</t>
    </r>
  </si>
  <si>
    <t>By transport mean</t>
  </si>
  <si>
    <t>Domestic aviation</t>
  </si>
  <si>
    <t>Energy demand by transport activity</t>
  </si>
  <si>
    <r>
      <t xml:space="preserve">Passenger transport </t>
    </r>
    <r>
      <rPr>
        <vertAlign val="superscript"/>
        <sz val="8"/>
        <rFont val="Arial"/>
        <family val="2"/>
        <charset val="161"/>
      </rPr>
      <t>(2),(3)</t>
    </r>
  </si>
  <si>
    <r>
      <t xml:space="preserve">Freight transport </t>
    </r>
    <r>
      <rPr>
        <vertAlign val="superscript"/>
        <sz val="8"/>
        <rFont val="Arial"/>
        <family val="2"/>
        <charset val="161"/>
      </rPr>
      <t>(3)</t>
    </r>
  </si>
  <si>
    <t>Energy demand for international bunkers</t>
  </si>
  <si>
    <t>International aviation</t>
  </si>
  <si>
    <t xml:space="preserve">International maritime </t>
  </si>
  <si>
    <t>Other indicators</t>
  </si>
  <si>
    <t>Electricity in road transport (%)</t>
  </si>
  <si>
    <t>-</t>
  </si>
  <si>
    <r>
      <t xml:space="preserve">Biofuels and biomethane in total fuels (excl.hydrogen and electricity) (%) </t>
    </r>
    <r>
      <rPr>
        <vertAlign val="superscript"/>
        <sz val="8"/>
        <rFont val="Arial"/>
        <family val="2"/>
      </rPr>
      <t>(4)</t>
    </r>
  </si>
  <si>
    <r>
      <t xml:space="preserve">Share of Annex IX Part A biofuels and biomethane (based on REDII formula) </t>
    </r>
    <r>
      <rPr>
        <vertAlign val="superscript"/>
        <sz val="8"/>
        <rFont val="Arial"/>
        <family val="2"/>
        <charset val="161"/>
      </rPr>
      <t>(5)</t>
    </r>
  </si>
  <si>
    <t/>
  </si>
  <si>
    <t>Energy intensity indicators</t>
  </si>
  <si>
    <r>
      <t xml:space="preserve">Passenger transport (toe/Mpkm) </t>
    </r>
    <r>
      <rPr>
        <vertAlign val="superscript"/>
        <sz val="8"/>
        <rFont val="Arial"/>
        <family val="2"/>
        <charset val="161"/>
      </rPr>
      <t>(2),(3)</t>
    </r>
  </si>
  <si>
    <r>
      <t xml:space="preserve">Freight transport (toe/Mtkm) </t>
    </r>
    <r>
      <rPr>
        <vertAlign val="superscript"/>
        <sz val="8"/>
        <rFont val="Arial"/>
        <family val="2"/>
        <charset val="161"/>
      </rPr>
      <t>(3)</t>
    </r>
  </si>
  <si>
    <t>(1) Excluding pipeline transport and other non-specified transport</t>
  </si>
  <si>
    <t>(2) Including international intra-EU and extra-EU aviation</t>
  </si>
  <si>
    <t>(3) Including international intra-EU and extra-EU martime</t>
  </si>
  <si>
    <t>(4) Including international intra-EU and extra-EU aviation and maritime</t>
  </si>
  <si>
    <t>(5) The contribution of advanced biofuels and biogas produced from the feedstock listed in Part A of Annex IX as a share of final consumption of energy in the transport follows the rules specified in the Article 25 of the Directive (EU) 2018/2001</t>
  </si>
  <si>
    <t>(6) Global Warming Potential from IPCC AR5</t>
  </si>
  <si>
    <t xml:space="preserve">(7) Scope as of ETS legislation at end of 2020 </t>
  </si>
  <si>
    <t>(8) Including international intra-EU and international extra-EU</t>
  </si>
  <si>
    <t>(9) Excluding international aviation and international maritime, including pipeline transport and other non-specified transport</t>
  </si>
  <si>
    <t>(10) Excluding LULUCF-related</t>
  </si>
  <si>
    <t>Source: PRIMES model</t>
  </si>
  <si>
    <t>EU28 - Transport - Activity (passenger/tonne kms)</t>
  </si>
  <si>
    <t>Passenger transport (mio pkm)</t>
  </si>
  <si>
    <t>Road transport</t>
  </si>
  <si>
    <t>Powered 2-wheelers</t>
  </si>
  <si>
    <t>Passenger cars</t>
  </si>
  <si>
    <t>Motor coaches, buses and trolley buses</t>
  </si>
  <si>
    <t>Rail, metro and tram</t>
  </si>
  <si>
    <t>Conventional passenger trains</t>
  </si>
  <si>
    <t>High speed passenger trains</t>
  </si>
  <si>
    <t>Metro and tram, urban light rail</t>
  </si>
  <si>
    <t>Aviation</t>
  </si>
  <si>
    <t>Domestic</t>
  </si>
  <si>
    <t>International - Intra-EU</t>
  </si>
  <si>
    <t>International - Extra-EU</t>
  </si>
  <si>
    <t>Freight transport (mio tkm)</t>
  </si>
  <si>
    <t>Light commercial vehicles</t>
  </si>
  <si>
    <t>Heavy goods vehicles</t>
  </si>
  <si>
    <t>Rail transport</t>
  </si>
  <si>
    <t>Domestic and International - Intra-EU</t>
  </si>
  <si>
    <t>Coastal shipping and inland waterways</t>
  </si>
  <si>
    <t>Domestic coastal shipping</t>
  </si>
  <si>
    <t>Inland waterways</t>
  </si>
  <si>
    <t>Internal combustion engine</t>
  </si>
  <si>
    <t>Spark ignition - Gasoline</t>
  </si>
  <si>
    <t>Compression ignition - Diesel</t>
  </si>
  <si>
    <t>Compression ignition - Gasoline (HCCI)</t>
  </si>
  <si>
    <t>Plug-in Hybrid ICE</t>
  </si>
  <si>
    <t>Electric Battery with/without range extender</t>
  </si>
  <si>
    <t>Pure Electric</t>
  </si>
  <si>
    <t>Electric with range extender - Gasoline</t>
  </si>
  <si>
    <t>Electric with range extender - Diesel</t>
  </si>
  <si>
    <t>Electric - Fuel cell</t>
  </si>
  <si>
    <t>Fuel cell - Hydrogen</t>
  </si>
  <si>
    <t>Spark ignition - LPG</t>
  </si>
  <si>
    <t>Spark ignition - Natural gas</t>
  </si>
  <si>
    <t>Spark ignition - Ethanol (FFV)</t>
  </si>
  <si>
    <t>Low-T combustion</t>
  </si>
  <si>
    <t>Electric with range extender - Natural gas</t>
  </si>
  <si>
    <t>Fuel cell - Methanol</t>
  </si>
  <si>
    <t>Compression ignition - Ethanol</t>
  </si>
  <si>
    <t>Road bus - Fuel cell - Methanol</t>
  </si>
  <si>
    <t>Heavy goods vehicles - Domestic</t>
  </si>
  <si>
    <t>Compression ignition - Natural gas</t>
  </si>
  <si>
    <t>Heavy goods vehicles - International</t>
  </si>
  <si>
    <t>Conventional Electric</t>
  </si>
  <si>
    <t>Conventional engine - kerosene</t>
  </si>
  <si>
    <t>Open rotor - kerosene</t>
  </si>
  <si>
    <t>Battery electric aircraft (plus range extender)</t>
  </si>
  <si>
    <t>Fuel cell electric aircraft</t>
  </si>
  <si>
    <t>Coastal shipping and inland waterways (mio tkm)</t>
  </si>
  <si>
    <t>Compression ignition - Conventional</t>
  </si>
  <si>
    <t>Compression ignition - Diesel oil</t>
  </si>
  <si>
    <t>Fuel cell electric vessel - Natural gas</t>
  </si>
  <si>
    <t>Fuel cell electric vessel - Hydrogen</t>
  </si>
  <si>
    <t>Fuel cell electric vessel - Direct methanol</t>
  </si>
  <si>
    <t>Bunkers (mio tkm)</t>
  </si>
  <si>
    <t>Bunkers - Intra-EU</t>
  </si>
  <si>
    <t>Bunkers - Extra-EU</t>
  </si>
  <si>
    <t>EU:'Fit for 55' MIX scenario</t>
  </si>
  <si>
    <t>Refresh</t>
  </si>
  <si>
    <t>&lt;?xml version="1.0" encoding="utf-16"?&gt;&lt;WebTableParameter xmlns:xsd="http://www.w3.org/2001/XMLSchema" xmlns:xsi="http://www.w3.org/2001/XMLSchema-instance" xmlns="http://stats.oecd.org/OECDStatWS/2004/03/01/"&gt;&lt;DataTable Code="ITF_OUTLOOK_2023_URB_PASS" HasMetadata="true"&gt;&lt;Name LocaleIsoCode="en"&gt;Urban passenger model - Demand and emissions&lt;/Name&gt;&lt;Name LocaleIsoCode="fr"&gt;Urban passenger model - Demand and emissions&lt;/Name&gt;&lt;Dimension Code="VARIABLE" HasMetadata="false" Display="labels"&gt;&lt;Name LocaleIsoCode="en"&gt;Variable&lt;/Name&gt;&lt;Name LocaleIsoCode="fr"&gt;Variable&lt;/Name&gt;&lt;Member Code="PKM" HasMetadata="true" HasOnlyUnitMetadata="true" HasChild="0"&gt;&lt;Name LocaleIsoCode="en"&gt;Passenger travel demand&lt;/Name&gt;&lt;Name LocaleIsoCode="fr"&gt;Passenger travel demand&lt;/Name&gt;&lt;/Member&gt;&lt;/Dimension&gt;&lt;Dimension Code="TRANSPORT_MODE" HasMetadata="false" Display="labels"&gt;&lt;Name LocaleIsoCode="en"&gt;Transport mode&lt;/Name&gt;&lt;Name LocaleIsoCode="fr"&gt;Transport mode&lt;/Name&gt;&lt;Member Code="TWOWHEELERS" HasMetadata="false" HasOnlyUnitMetadata="false" HasChild="0"&gt;&lt;Name LocaleIsoCode="en"&gt;Two- and three-wheelers&lt;/Name&gt;&lt;Name LocaleIsoCode="fr"&gt;Two- and three-wheelers&lt;/Name&gt;&lt;/Member&gt;&lt;Member Code="CARS" HasMetadata="false" HasOnlyUnitMetadata="false" HasChild="0"&gt;&lt;Name LocaleIsoCode="en"&gt;Passenger cars&lt;/Name&gt;&lt;Name LocaleIsoCode="fr"&gt;Passenger cars&lt;/Name&gt;&lt;/Member&gt;&lt;Member Code="BUSES" HasMetadata="false" HasOnlyUnitMetadata="false" HasChild="0"&gt;&lt;Name LocaleIsoCode="en"&gt;Buses&lt;/Name&gt;&lt;Name LocaleIsoCode="fr"&gt;Buses&lt;/Name&gt;&lt;/Member&gt;&lt;Member Code="RAIL" HasMetadata="false" HasOnlyUnitMetadata="false" HasChild="0"&gt;&lt;Name LocaleIsoCode="en"&gt;Passenger trains&lt;/Name&gt;&lt;Name LocaleIsoCode="fr"&gt;Passenger trains&lt;/Name&gt;&lt;/Member&gt;&lt;/Dimension&gt;&lt;Dimension Code="SCENARIO" HasMetadata="false" Display="labels"&gt;&lt;Name LocaleIsoCode="en"&gt;Scenario&lt;/Name&gt;&lt;Name LocaleIsoCode="fr"&gt;Scenario&lt;/Name&gt;&lt;Member Code="CURRENT" HasMetadata="true" HasOnlyUnitMetadata="false" HasChild="0"&gt;&lt;Name LocaleIsoCode="en"&gt;Current ambition&lt;/Name&gt;&lt;Name LocaleIsoCode="fr"&gt;Current ambition&lt;/Name&gt;&lt;/Member&gt;&lt;Member Code="HIGH" HasMetadata="true" HasOnlyUnitMetadata="false" HasChild="0"&gt;&lt;Name LocaleIsoCode="en"&gt;High ambition&lt;/Name&gt;&lt;Name LocaleIsoCode="fr"&gt;High ambition&lt;/Name&gt;&lt;/Member&gt;&lt;/Dimension&gt;&lt;Dimension Code="COUNTRY_GROUP" HasMetadata="false" Display="labels"&gt;&lt;Name LocaleIsoCode="en"&gt;Country group&lt;/Name&gt;&lt;Name LocaleIsoCode="fr"&gt;Country group&lt;/Name&gt;&lt;Member Code="EUROPE" HasMetadata="false" HasOnlyUnitMetadata="false" HasChild="0"&gt;&lt;Name LocaleIsoCode="en"&gt;Europe&lt;/Name&gt;&lt;Name LocaleIsoCode="fr"&gt;Europe&lt;/Name&gt;&lt;/Member&gt;&lt;/Dimension&gt;&lt;Dimension Code="TIME" HasMetadata="false" CommonCode="TIME" Display="labels"&gt;&lt;Name LocaleIsoCode="en"&gt;Time&lt;/Name&gt;&lt;Name LocaleIsoCode="fr"&gt;Temps&lt;/Name&gt;&lt;Member Code="2019" HasMetadata="false" HasData="1" HasChild="0"&gt;&lt;Name LocaleIsoCode="en"&gt;2019&lt;/Name&gt;&lt;Name LocaleIsoCode="fr"&gt;2019&lt;/Name&gt;&lt;/Member&gt;&lt;Member Code="2020" HasMetadata="false" HasData="1" HasChild="0"&gt;&lt;Name LocaleIsoCode="en"&gt;2020&lt;/Name&gt;&lt;Name LocaleIsoCode="fr"&gt;2020&lt;/Name&gt;&lt;/Member&gt;&lt;Member Code="2022" HasMetadata="false" HasData="1" HasChild="0"&gt;&lt;Name LocaleIsoCode="en"&gt;2022&lt;/Name&gt;&lt;Name LocaleIsoCode="fr"&gt;2022&lt;/Name&gt;&lt;/Member&gt;&lt;Member Code="2025" HasMetadata="false" HasData="1" HasChild="0"&gt;&lt;Name LocaleIsoCode="en"&gt;2025&lt;/Name&gt;&lt;Name LocaleIsoCode="fr"&gt;2025&lt;/Name&gt;&lt;/Member&gt;&lt;Member Code="2030" HasMetadata="false" HasData="1" HasChild="0"&gt;&lt;Name LocaleIsoCode="en"&gt;2030&lt;/Name&gt;&lt;Name LocaleIsoCode="fr"&gt;2030&lt;/Name&gt;&lt;/Member&gt;&lt;Member Code="2040" HasMetadata="false" HasData="1" HasChild="0"&gt;&lt;Name LocaleIsoCode="en"&gt;2040&lt;/Name&gt;&lt;Name LocaleIsoCode="fr"&gt;2040&lt;/Name&gt;&lt;/Member&gt;&lt;Member Code="2050" HasMetadata="false" HasData="1" HasChild="0"&gt;&lt;Name LocaleIsoCode="en"&gt;2050&lt;/Name&gt;&lt;Name LocaleIsoCode="fr"&gt;2050&lt;/Name&gt;&lt;/Member&gt;&lt;/Dimension&gt;&lt;Tabulation Axis="horizontal"&gt;&lt;Dimension Code="TIME" CommonCode="TIME" /&gt;&lt;/Tabulation&gt;&lt;Tabulation Axis="vertical"&gt;&lt;Dimension Code="COUNTRY_GROUP" /&gt;&lt;/Tabulation&gt;&lt;Tabulation Axis="page"&gt;&lt;Dimension Code="VARIABLE" /&gt;&lt;Dimension Code="TRANSPORT_MODE" /&gt;&lt;Dimension Code="SCENARIO" /&gt;&lt;/Tabulation&gt;&lt;Formatting&gt;&lt;Labels LocaleIsoCode="en" /&gt;&lt;Power&gt;0&lt;/Power&gt;&lt;Decimals&gt;2&lt;/Decimals&gt;&lt;SkipEmptyLines&gt;true&lt;/SkipEmptyLines&gt;&lt;SkipEmptyCols&gt;false&lt;/SkipEmptyCols&gt;&lt;SkipLineHierarchy&gt;fals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</si>
  <si>
    <t>Variable</t>
  </si>
  <si>
    <t>Passenger travel demand</t>
  </si>
  <si>
    <t>Transport mode</t>
  </si>
  <si>
    <t>Two- and three-wheelers</t>
  </si>
  <si>
    <t>Scenario</t>
  </si>
  <si>
    <t>Current ambition</t>
  </si>
  <si>
    <t>Unit</t>
  </si>
  <si>
    <t>Passenger-kilometres, Billions</t>
  </si>
  <si>
    <t>Time</t>
  </si>
  <si>
    <t>2019</t>
  </si>
  <si>
    <t>2020</t>
  </si>
  <si>
    <t>2022</t>
  </si>
  <si>
    <t>2025</t>
  </si>
  <si>
    <t>2030</t>
  </si>
  <si>
    <t>2040</t>
  </si>
  <si>
    <t>2050</t>
  </si>
  <si>
    <t>Country group</t>
  </si>
  <si>
    <t>Europe</t>
  </si>
  <si>
    <t>Data extracted on 28 Nov 2023 17:18 UTC (GMT) from OECD.Stat</t>
  </si>
  <si>
    <t>Data extracted on 28 Nov 2023 17:20 UTC (GMT) from OECD.Stat</t>
  </si>
  <si>
    <t>Buses</t>
  </si>
  <si>
    <t>Data extracted on 28 Nov 2023 17:21 UTC (GMT) from OECD.Stat</t>
  </si>
  <si>
    <t>Passenger trains</t>
  </si>
  <si>
    <t>Cargo Dist Transported Relative to Start Year (dimensionless)</t>
  </si>
  <si>
    <t>LDVs</t>
  </si>
  <si>
    <t>HDVs</t>
  </si>
  <si>
    <t>aircraft</t>
  </si>
  <si>
    <t>rail</t>
  </si>
  <si>
    <t>ships domestic</t>
  </si>
  <si>
    <t>motorbikes</t>
  </si>
  <si>
    <t>Gpkm</t>
  </si>
  <si>
    <t>REF 2020</t>
  </si>
  <si>
    <t xml:space="preserve">international aircraft </t>
  </si>
  <si>
    <t>Other sources (for comparison)</t>
  </si>
  <si>
    <r>
      <rPr>
        <b/>
        <i/>
        <u/>
        <sz val="12"/>
        <color rgb="FFFF0000"/>
        <rFont val="Calibri"/>
        <family val="2"/>
        <scheme val="minor"/>
      </rPr>
      <t>Warning</t>
    </r>
    <r>
      <rPr>
        <i/>
        <sz val="12"/>
        <color rgb="FFFF0000"/>
        <rFont val="Calibri"/>
        <family val="2"/>
        <scheme val="minor"/>
      </rPr>
      <t xml:space="preserve">: to differences in the evolution of the distance transported between the models is strongly impacted by the difference on the starting point (and especially the fact that all the models do not take into acount the COVID effects in the same way). </t>
    </r>
  </si>
  <si>
    <t>Potencia data</t>
  </si>
  <si>
    <t>ships</t>
  </si>
  <si>
    <t>Aviation intra EU</t>
  </si>
  <si>
    <t>Aviation tot / intra EU</t>
  </si>
  <si>
    <t>mio pkm</t>
  </si>
  <si>
    <t>FF55</t>
  </si>
  <si>
    <t>LDVs FF55</t>
  </si>
  <si>
    <t>HDVs FF55</t>
  </si>
  <si>
    <t>aircraft intra EU FF55</t>
  </si>
  <si>
    <t>rail FF55</t>
  </si>
  <si>
    <t>ships domestic FF55</t>
  </si>
  <si>
    <t>motorbikes FF55</t>
  </si>
  <si>
    <t>OECD</t>
  </si>
  <si>
    <t>aircraft intra EU</t>
  </si>
  <si>
    <t xml:space="preserve">Potencia </t>
  </si>
  <si>
    <t xml:space="preserve"> mio Passenger.km</t>
  </si>
  <si>
    <t>diff LDVs REF vs Potencia</t>
  </si>
  <si>
    <t>diff HDVs REF vs Potencia</t>
  </si>
  <si>
    <t>diff Aircraft REF vs Potencia</t>
  </si>
  <si>
    <t>diff Rail REF vs Potencia</t>
  </si>
  <si>
    <t>diff Ships REF vs Potencia</t>
  </si>
  <si>
    <t>diff Motorbikes REF vs Potencia</t>
  </si>
  <si>
    <t>Tons km (Gtkm) compared to the Start Year</t>
  </si>
  <si>
    <t xml:space="preserve">aircraft </t>
  </si>
  <si>
    <t>There is no data for Freight - Aicraft in REF2020. The Potencia split between Rail and Aircraft is taken here in order to calculate Freight - Aircraft</t>
  </si>
  <si>
    <t>no freight</t>
  </si>
  <si>
    <t>Tons km (mio pkm)</t>
  </si>
  <si>
    <t>%LDV in LDV and HDV</t>
  </si>
  <si>
    <t>Total ships/domestic ships</t>
  </si>
  <si>
    <t>Rail/aircraft</t>
  </si>
  <si>
    <t>Tons km (Gtkm)</t>
  </si>
  <si>
    <t>There is no data for Freight - Aicraft in REF2020. Transport volumes for freight are taken into account in the passenger section.</t>
  </si>
  <si>
    <t>Tons km (mio tkm)</t>
  </si>
  <si>
    <t>2.3.1</t>
  </si>
  <si>
    <r>
      <t>Source</t>
    </r>
    <r>
      <rPr>
        <sz val="8"/>
        <rFont val="Arial"/>
        <family val="2"/>
      </rPr>
      <t xml:space="preserve">: tables 2.3.4, 2.3.5, 2.3.6, 2.3.7, estimates </t>
    </r>
  </si>
  <si>
    <t>EU-27</t>
  </si>
  <si>
    <t>Passenger Cars</t>
  </si>
  <si>
    <t>Buses &amp; Coaches</t>
  </si>
  <si>
    <t>Railways</t>
  </si>
  <si>
    <t>Tram &amp; Metro</t>
  </si>
  <si>
    <t>Air</t>
  </si>
  <si>
    <t>Sea</t>
  </si>
  <si>
    <t>Total</t>
  </si>
  <si>
    <t>2.2.1</t>
  </si>
  <si>
    <r>
      <t>Source</t>
    </r>
    <r>
      <rPr>
        <sz val="8"/>
        <rFont val="Arial"/>
        <family val="2"/>
      </rPr>
      <t xml:space="preserve">: tables 2.2.4c to 2.2.7, estimates </t>
    </r>
  </si>
  <si>
    <t>Table 2.2.1 EU-27</t>
  </si>
  <si>
    <t>Inland Waterway</t>
  </si>
  <si>
    <t>Oil Pipeline</t>
  </si>
  <si>
    <t>Historical source</t>
  </si>
  <si>
    <t>EC Statistical pocketbook 2023</t>
  </si>
  <si>
    <t>European Commission</t>
  </si>
  <si>
    <t>historical</t>
  </si>
  <si>
    <t>Number of Vehicles</t>
  </si>
  <si>
    <t>battery electric vehicle</t>
  </si>
  <si>
    <t>natural gas vehicle</t>
  </si>
  <si>
    <t>gasoline vehicle</t>
  </si>
  <si>
    <t>diesel vehicle</t>
  </si>
  <si>
    <t>plugin hybrid vehicle</t>
  </si>
  <si>
    <t>LPG vehicle</t>
  </si>
  <si>
    <t>other</t>
  </si>
  <si>
    <t>Intra-EU international bunkers</t>
  </si>
  <si>
    <t>*see pg 41, "Only haulage of heavy goods vehicles"</t>
  </si>
  <si>
    <r>
      <t>Road</t>
    </r>
    <r>
      <rPr>
        <b/>
        <sz val="8"/>
        <color rgb="FFFF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</si>
</sst>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_-* #,##0.00_-;\-* #,##0.00_-;_-* &quot;-&quot;??_-;_-@_-"/>
    <numFmt numFmtId="165" formatCode="General_)"/>
    <numFmt numFmtId="166" formatCode="0.0"/>
    <numFmt numFmtId="167" formatCode="0.0_)"/>
    <numFmt numFmtId="168" formatCode="0.000_)"/>
    <numFmt numFmtId="169" formatCode="0_)"/>
    <numFmt numFmtId="170" formatCode="???,???.00"/>
    <numFmt numFmtId="171" formatCode="#,##0.0000"/>
    <numFmt numFmtId="172" formatCode="#,##0.00_ ;\-#,##0.00\ "/>
    <numFmt numFmtId="173" formatCode="_-* #,##0.00\ _€_-;\-* #,##0.00\ _€_-;_-* &quot;-&quot;??\ _€_-;_-@_-"/>
    <numFmt numFmtId="174" formatCode="0.0000"/>
    <numFmt numFmtId="175" formatCode="0.00000"/>
    <numFmt numFmtId="176" formatCode="#,##0.0"/>
  </numFmts>
  <fonts count="77" x14ac:knownFonts="1">
    <font>
      <sz val="11"/>
      <color theme="1"/>
      <name val="Calibri"/>
      <family val="2"/>
      <scheme val="minor"/>
    </font>
    <font>
      <b/>
      <sz val="11"/>
      <color theme="1"/>
      <name val="Calibri"/>
      <family val="2"/>
      <scheme val="minor"/>
    </font>
    <font>
      <b/>
      <sz val="10"/>
      <color rgb="FFE26B0A"/>
      <name val="Calibri"/>
      <family val="2"/>
      <scheme val="minor"/>
    </font>
    <font>
      <b/>
      <sz val="8"/>
      <name val="Calibri"/>
      <family val="2"/>
      <scheme val="minor"/>
    </font>
    <font>
      <sz val="8"/>
      <color rgb="FFE26B0A"/>
      <name val="Calibri"/>
      <family val="2"/>
      <scheme val="minor"/>
    </font>
    <font>
      <sz val="8"/>
      <name val="Calibri"/>
      <family val="2"/>
      <scheme val="minor"/>
    </font>
    <font>
      <b/>
      <sz val="8"/>
      <color rgb="FF002060"/>
      <name val="Calibri"/>
      <family val="2"/>
      <scheme val="minor"/>
    </font>
    <font>
      <sz val="8"/>
      <color rgb="FF002060"/>
      <name val="Calibri"/>
      <family val="2"/>
      <scheme val="minor"/>
    </font>
    <font>
      <sz val="8"/>
      <color rgb="FFC00000"/>
      <name val="Calibri"/>
      <family val="2"/>
      <scheme val="minor"/>
    </font>
    <font>
      <b/>
      <sz val="8"/>
      <color rgb="FFC00000"/>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Courier"/>
      <family val="3"/>
    </font>
    <font>
      <b/>
      <sz val="10"/>
      <name val="Arial"/>
      <family val="2"/>
      <charset val="161"/>
    </font>
    <font>
      <b/>
      <sz val="10"/>
      <color theme="0"/>
      <name val="Arial"/>
      <family val="2"/>
      <charset val="161"/>
    </font>
    <font>
      <b/>
      <sz val="8"/>
      <name val="Arial"/>
      <family val="2"/>
      <charset val="161"/>
    </font>
    <font>
      <sz val="8"/>
      <name val="Arial"/>
      <family val="2"/>
      <charset val="161"/>
    </font>
    <font>
      <sz val="8"/>
      <name val="Arial"/>
      <family val="2"/>
    </font>
    <font>
      <i/>
      <sz val="8"/>
      <name val="Arial"/>
      <family val="2"/>
      <charset val="161"/>
    </font>
    <font>
      <u/>
      <sz val="8"/>
      <name val="Arial"/>
      <family val="2"/>
      <charset val="161"/>
    </font>
    <font>
      <b/>
      <vertAlign val="superscript"/>
      <sz val="8"/>
      <name val="Arial"/>
      <family val="2"/>
      <charset val="161"/>
    </font>
    <font>
      <vertAlign val="superscript"/>
      <sz val="8"/>
      <name val="Arial"/>
      <family val="2"/>
      <charset val="161"/>
    </font>
    <font>
      <vertAlign val="superscript"/>
      <sz val="8"/>
      <name val="Arial"/>
      <family val="2"/>
    </font>
    <font>
      <sz val="7"/>
      <name val="Arial"/>
      <family val="2"/>
      <charset val="161"/>
    </font>
    <font>
      <sz val="9"/>
      <name val="Arial Narrow"/>
      <family val="2"/>
      <charset val="161"/>
    </font>
    <font>
      <b/>
      <sz val="8"/>
      <name val="Arial"/>
      <family val="2"/>
    </font>
    <font>
      <sz val="10"/>
      <name val="Arial"/>
      <family val="2"/>
    </font>
    <font>
      <sz val="9"/>
      <name val="Arial"/>
      <family val="2"/>
    </font>
    <font>
      <sz val="9"/>
      <name val="Times New Roman"/>
      <family val="1"/>
    </font>
    <font>
      <b/>
      <sz val="9"/>
      <name val="Times New Roman"/>
      <family val="1"/>
    </font>
    <font>
      <b/>
      <sz val="12"/>
      <name val="Times New Roman"/>
      <family val="1"/>
    </font>
    <font>
      <sz val="8"/>
      <name val="Helvetica"/>
    </font>
    <font>
      <b/>
      <sz val="12"/>
      <color indexed="10"/>
      <name val="Arial"/>
      <family val="2"/>
    </font>
    <font>
      <sz val="10"/>
      <name val="Arial"/>
      <family val="2"/>
      <charset val="161"/>
    </font>
    <font>
      <sz val="9"/>
      <color theme="1"/>
      <name val="Calibri"/>
      <family val="2"/>
      <scheme val="minor"/>
    </font>
    <font>
      <sz val="8"/>
      <name val="Verdana"/>
      <family val="2"/>
    </font>
    <font>
      <u/>
      <sz val="8"/>
      <name val="Verdana"/>
      <family val="2"/>
    </font>
    <font>
      <b/>
      <sz val="8"/>
      <name val="Verdana"/>
      <family val="2"/>
    </font>
    <font>
      <sz val="8"/>
      <color indexed="9"/>
      <name val="Verdana"/>
      <family val="2"/>
    </font>
    <font>
      <u/>
      <sz val="8"/>
      <color indexed="9"/>
      <name val="Verdana"/>
      <family val="2"/>
    </font>
    <font>
      <b/>
      <sz val="8"/>
      <color indexed="9"/>
      <name val="Verdana"/>
      <family val="2"/>
    </font>
    <font>
      <b/>
      <sz val="9"/>
      <color indexed="10"/>
      <name val="Courier New"/>
      <family val="3"/>
    </font>
    <font>
      <b/>
      <sz val="20"/>
      <color theme="1"/>
      <name val="Calibri"/>
      <family val="2"/>
      <scheme val="minor"/>
    </font>
    <font>
      <sz val="12"/>
      <color theme="1"/>
      <name val="Calibri"/>
      <family val="2"/>
      <scheme val="minor"/>
    </font>
    <font>
      <i/>
      <sz val="12"/>
      <color rgb="FFFF0000"/>
      <name val="Calibri"/>
      <family val="2"/>
      <scheme val="minor"/>
    </font>
    <font>
      <b/>
      <i/>
      <u/>
      <sz val="12"/>
      <color rgb="FFFF0000"/>
      <name val="Calibri"/>
      <family val="2"/>
      <scheme val="minor"/>
    </font>
    <font>
      <sz val="12"/>
      <color rgb="FF000000"/>
      <name val="Calibri"/>
      <family val="2"/>
      <scheme val="minor"/>
    </font>
    <font>
      <b/>
      <sz val="12"/>
      <name val="Arial"/>
      <family val="2"/>
    </font>
    <font>
      <b/>
      <sz val="10"/>
      <name val="Arial"/>
      <family val="2"/>
    </font>
    <font>
      <sz val="10"/>
      <name val="Helvetica"/>
      <family val="2"/>
    </font>
    <font>
      <sz val="8"/>
      <color theme="1"/>
      <name val="Arial"/>
      <family val="2"/>
    </font>
    <font>
      <sz val="10"/>
      <color theme="9" tint="-0.249977111117893"/>
      <name val="Arial"/>
      <family val="2"/>
    </font>
    <font>
      <sz val="10"/>
      <color theme="7" tint="-0.249977111117893"/>
      <name val="Arial"/>
      <family val="2"/>
    </font>
    <font>
      <b/>
      <sz val="10"/>
      <color theme="9" tint="-0.249977111117893"/>
      <name val="Calibri"/>
      <family val="2"/>
      <scheme val="minor"/>
    </font>
    <font>
      <sz val="8"/>
      <color theme="9" tint="-0.249977111117893"/>
      <name val="Calibri"/>
      <family val="2"/>
      <scheme val="minor"/>
    </font>
    <font>
      <b/>
      <sz val="10"/>
      <color rgb="FFFF0000"/>
      <name val="Arial"/>
      <family val="2"/>
    </font>
    <font>
      <b/>
      <sz val="8"/>
      <color rgb="FFFF0000"/>
      <name val="Arial"/>
      <family val="2"/>
    </font>
  </fonts>
  <fills count="57">
    <fill>
      <patternFill patternType="none"/>
    </fill>
    <fill>
      <patternFill patternType="gray125"/>
    </fill>
    <fill>
      <patternFill patternType="solid">
        <fgColor rgb="FFDCE6F1"/>
        <bgColor rgb="FF000000"/>
      </patternFill>
    </fill>
    <fill>
      <patternFill patternType="solid">
        <fgColor rgb="FFFFFFFF"/>
        <bgColor rgb="FF000000"/>
      </patternFill>
    </fill>
    <fill>
      <patternFill patternType="solid">
        <fgColor rgb="FFD9D9D9"/>
        <bgColor rgb="FF000000"/>
      </patternFill>
    </fill>
    <fill>
      <patternFill patternType="solid">
        <fgColor rgb="FFF2F2F2"/>
        <bgColor rgb="FF000000"/>
      </patternFill>
    </fill>
    <fill>
      <patternFill patternType="solid">
        <fgColor rgb="FF948A54"/>
        <bgColor rgb="FF000000"/>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3"/>
        <bgColor indexed="64"/>
      </patternFill>
    </fill>
    <fill>
      <patternFill patternType="solid">
        <fgColor indexed="5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indexed="22"/>
        <bgColor indexed="64"/>
      </patternFill>
    </fill>
    <fill>
      <patternFill patternType="darkTrellis"/>
    </fill>
    <fill>
      <patternFill patternType="solid">
        <fgColor theme="9" tint="0.79998168889431442"/>
        <bgColor indexed="64"/>
      </patternFill>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theme="2" tint="-9.9978637043366805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2" tint="-0.499984740745262"/>
        <bgColor indexed="64"/>
      </patternFill>
    </fill>
  </fills>
  <borders count="42">
    <border>
      <left/>
      <right/>
      <top/>
      <bottom/>
      <diagonal/>
    </border>
    <border>
      <left/>
      <right/>
      <top style="thin">
        <color indexed="64"/>
      </top>
      <bottom style="medium">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ashed">
        <color auto="1"/>
      </bottom>
      <diagonal/>
    </border>
    <border>
      <left/>
      <right/>
      <top/>
      <bottom style="dotted">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double">
        <color indexed="64"/>
      </left>
      <right/>
      <top style="double">
        <color indexed="64"/>
      </top>
      <bottom style="double">
        <color indexed="64"/>
      </bottom>
      <diagonal/>
    </border>
    <border>
      <left style="thin">
        <color rgb="FFC0C0C0"/>
      </left>
      <right style="thin">
        <color rgb="FFC0C0C0"/>
      </right>
      <top style="thin">
        <color rgb="FFC0C0C0"/>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right style="thick">
        <color indexed="64"/>
      </right>
      <top/>
      <bottom/>
      <diagonal/>
    </border>
    <border>
      <left style="thin">
        <color indexed="64"/>
      </left>
      <right/>
      <top/>
      <bottom style="thin">
        <color indexed="64"/>
      </bottom>
      <diagonal/>
    </border>
    <border>
      <left/>
      <right style="thick">
        <color indexed="64"/>
      </right>
      <top/>
      <bottom style="thin">
        <color indexed="64"/>
      </bottom>
      <diagonal/>
    </border>
  </borders>
  <cellStyleXfs count="81">
    <xf numFmtId="0" fontId="0" fillId="0" borderId="0"/>
    <xf numFmtId="0" fontId="12" fillId="0" borderId="0" applyNumberFormat="0" applyFill="0" applyBorder="0" applyAlignment="0" applyProtection="0"/>
    <xf numFmtId="9" fontId="16" fillId="0" borderId="0" applyFon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4" fillId="11" borderId="9" applyNumberFormat="0" applyAlignment="0" applyProtection="0"/>
    <xf numFmtId="0" fontId="25" fillId="12" borderId="10" applyNumberFormat="0" applyAlignment="0" applyProtection="0"/>
    <xf numFmtId="0" fontId="26" fillId="12" borderId="9" applyNumberFormat="0" applyAlignment="0" applyProtection="0"/>
    <xf numFmtId="0" fontId="27" fillId="0" borderId="11" applyNumberFormat="0" applyFill="0" applyAlignment="0" applyProtection="0"/>
    <xf numFmtId="0" fontId="28" fillId="13" borderId="12" applyNumberFormat="0" applyAlignment="0" applyProtection="0"/>
    <xf numFmtId="0" fontId="29" fillId="0" borderId="0" applyNumberFormat="0" applyFill="0" applyBorder="0" applyAlignment="0" applyProtection="0"/>
    <xf numFmtId="0" fontId="16" fillId="14" borderId="13" applyNumberFormat="0" applyFont="0" applyAlignment="0" applyProtection="0"/>
    <xf numFmtId="0" fontId="30" fillId="0" borderId="0" applyNumberFormat="0" applyFill="0" applyBorder="0" applyAlignment="0" applyProtection="0"/>
    <xf numFmtId="0" fontId="1" fillId="0" borderId="14" applyNumberFormat="0" applyFill="0" applyAlignment="0" applyProtection="0"/>
    <xf numFmtId="0" fontId="31"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31"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31"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31" fillId="27" borderId="0" applyNumberFormat="0" applyBorder="0" applyAlignment="0" applyProtection="0"/>
    <xf numFmtId="0" fontId="16"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31" fillId="31" borderId="0" applyNumberFormat="0" applyBorder="0" applyAlignment="0" applyProtection="0"/>
    <xf numFmtId="0" fontId="16"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31" fillId="35" borderId="0" applyNumberFormat="0" applyBorder="0" applyAlignment="0" applyProtection="0"/>
    <xf numFmtId="0" fontId="16"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165" fontId="32" fillId="0" borderId="0"/>
    <xf numFmtId="0" fontId="37" fillId="0" borderId="0"/>
    <xf numFmtId="9" fontId="37" fillId="0" borderId="0" applyFont="0" applyFill="0" applyBorder="0" applyAlignment="0" applyProtection="0"/>
    <xf numFmtId="9" fontId="46" fillId="0" borderId="0" applyFont="0" applyFill="0" applyBorder="0" applyAlignment="0" applyProtection="0"/>
    <xf numFmtId="170" fontId="47" fillId="0" borderId="0" applyNumberFormat="0" applyProtection="0">
      <alignment horizontal="center" vertical="center"/>
    </xf>
    <xf numFmtId="49" fontId="48" fillId="0" borderId="17" applyNumberFormat="0" applyFont="0" applyFill="0" applyBorder="0" applyProtection="0">
      <alignment horizontal="left" vertical="center" indent="5"/>
    </xf>
    <xf numFmtId="4" fontId="49" fillId="0" borderId="18" applyFill="0" applyBorder="0" applyProtection="0">
      <alignment horizontal="right" vertical="center"/>
    </xf>
    <xf numFmtId="164" fontId="16" fillId="0" borderId="0" applyFont="0" applyFill="0" applyBorder="0" applyAlignment="0" applyProtection="0"/>
    <xf numFmtId="0" fontId="50" fillId="0" borderId="0" applyNumberFormat="0" applyFill="0" applyBorder="0" applyAlignment="0" applyProtection="0"/>
    <xf numFmtId="0" fontId="46" fillId="0" borderId="0"/>
    <xf numFmtId="0" fontId="37" fillId="0" borderId="0"/>
    <xf numFmtId="0" fontId="16" fillId="0" borderId="0"/>
    <xf numFmtId="4" fontId="48" fillId="0" borderId="19" applyFill="0" applyBorder="0" applyProtection="0">
      <alignment horizontal="right" vertical="center"/>
    </xf>
    <xf numFmtId="0" fontId="48" fillId="0" borderId="19" applyNumberFormat="0" applyFill="0" applyAlignment="0" applyProtection="0"/>
    <xf numFmtId="0" fontId="51" fillId="44" borderId="0" applyNumberFormat="0" applyFont="0" applyBorder="0" applyAlignment="0" applyProtection="0"/>
    <xf numFmtId="171" fontId="48" fillId="45" borderId="19" applyNumberFormat="0" applyFont="0" applyBorder="0" applyAlignment="0" applyProtection="0">
      <alignment horizontal="right" vertical="center"/>
    </xf>
    <xf numFmtId="0" fontId="48" fillId="0" borderId="0"/>
    <xf numFmtId="0" fontId="52" fillId="0" borderId="20">
      <alignment horizontal="center"/>
      <protection hidden="1"/>
    </xf>
    <xf numFmtId="0" fontId="53" fillId="0" borderId="0"/>
    <xf numFmtId="0" fontId="36" fillId="0" borderId="0"/>
    <xf numFmtId="0" fontId="46" fillId="0" borderId="0"/>
    <xf numFmtId="164" fontId="16" fillId="0" borderId="0" applyFont="0" applyFill="0" applyBorder="0" applyAlignment="0" applyProtection="0"/>
    <xf numFmtId="166" fontId="46" fillId="0" borderId="0" applyFont="0" applyFill="0" applyBorder="0" applyAlignment="0" applyProtection="0"/>
    <xf numFmtId="9" fontId="54"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0" fontId="16" fillId="0" borderId="0"/>
    <xf numFmtId="164" fontId="16" fillId="0" borderId="0" applyFont="0" applyFill="0" applyBorder="0" applyAlignment="0" applyProtection="0"/>
    <xf numFmtId="164" fontId="3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53" fillId="0" borderId="0"/>
  </cellStyleXfs>
  <cellXfs count="259">
    <xf numFmtId="0" fontId="0" fillId="0" borderId="0" xfId="0"/>
    <xf numFmtId="0" fontId="2" fillId="2" borderId="1" xfId="0" applyFont="1" applyFill="1" applyBorder="1" applyAlignment="1">
      <alignment horizontal="left" vertical="center"/>
    </xf>
    <xf numFmtId="0" fontId="3" fillId="2" borderId="1" xfId="0" applyFont="1" applyFill="1" applyBorder="1" applyAlignment="1">
      <alignment horizontal="center" vertical="center"/>
    </xf>
    <xf numFmtId="0" fontId="4" fillId="0" borderId="2" xfId="0" applyFont="1" applyBorder="1" applyAlignment="1">
      <alignment vertical="center"/>
    </xf>
    <xf numFmtId="0" fontId="5" fillId="3" borderId="2" xfId="0" applyFont="1" applyFill="1" applyBorder="1" applyAlignment="1">
      <alignment vertical="center"/>
    </xf>
    <xf numFmtId="0" fontId="5" fillId="3" borderId="0" xfId="0" applyFont="1" applyFill="1" applyAlignment="1">
      <alignment vertical="center"/>
    </xf>
    <xf numFmtId="0" fontId="6" fillId="4" borderId="3" xfId="0" applyFont="1" applyFill="1" applyBorder="1" applyAlignment="1">
      <alignment horizontal="left" vertical="center"/>
    </xf>
    <xf numFmtId="0" fontId="7" fillId="4" borderId="3" xfId="0" applyFont="1" applyFill="1" applyBorder="1" applyAlignment="1">
      <alignment vertical="center"/>
    </xf>
    <xf numFmtId="0" fontId="8" fillId="5" borderId="3" xfId="0" applyFont="1" applyFill="1" applyBorder="1" applyAlignment="1">
      <alignment horizontal="left" vertical="center" indent="1"/>
    </xf>
    <xf numFmtId="4" fontId="8" fillId="5" borderId="3" xfId="0" applyNumberFormat="1" applyFont="1" applyFill="1" applyBorder="1" applyAlignment="1">
      <alignment vertical="center"/>
    </xf>
    <xf numFmtId="0" fontId="5" fillId="3" borderId="3" xfId="0" applyFont="1" applyFill="1" applyBorder="1" applyAlignment="1">
      <alignment horizontal="left" vertical="center" indent="2"/>
    </xf>
    <xf numFmtId="4" fontId="5" fillId="0" borderId="3" xfId="0" applyNumberFormat="1" applyFont="1" applyBorder="1" applyAlignment="1">
      <alignment vertical="center"/>
    </xf>
    <xf numFmtId="0" fontId="5" fillId="3" borderId="4" xfId="0" applyFont="1" applyFill="1" applyBorder="1" applyAlignment="1">
      <alignment horizontal="left" vertical="center" indent="3"/>
    </xf>
    <xf numFmtId="4" fontId="5" fillId="0" borderId="4" xfId="0" applyNumberFormat="1" applyFont="1" applyBorder="1" applyAlignment="1">
      <alignment vertical="center"/>
    </xf>
    <xf numFmtId="0" fontId="5" fillId="3" borderId="0" xfId="0" applyFont="1" applyFill="1" applyAlignment="1">
      <alignment horizontal="left" vertical="center" indent="3"/>
    </xf>
    <xf numFmtId="4" fontId="5" fillId="0" borderId="0" xfId="0" applyNumberFormat="1" applyFont="1" applyAlignment="1">
      <alignment vertical="center"/>
    </xf>
    <xf numFmtId="0" fontId="5" fillId="3" borderId="5" xfId="0" applyFont="1" applyFill="1" applyBorder="1" applyAlignment="1">
      <alignment horizontal="left" vertical="center" indent="3"/>
    </xf>
    <xf numFmtId="4" fontId="5" fillId="0" borderId="5" xfId="0" applyNumberFormat="1" applyFont="1" applyBorder="1" applyAlignment="1">
      <alignment vertical="center"/>
    </xf>
    <xf numFmtId="0" fontId="4" fillId="0" borderId="0" xfId="0" applyFont="1" applyAlignment="1">
      <alignment vertical="center"/>
    </xf>
    <xf numFmtId="0" fontId="4" fillId="6" borderId="3" xfId="0" applyFont="1" applyFill="1" applyBorder="1" applyAlignment="1">
      <alignment vertical="center"/>
    </xf>
    <xf numFmtId="0" fontId="5" fillId="6" borderId="3" xfId="0" applyFont="1" applyFill="1" applyBorder="1" applyAlignment="1">
      <alignment vertical="center"/>
    </xf>
    <xf numFmtId="0" fontId="6" fillId="4" borderId="3" xfId="0" applyFont="1" applyFill="1" applyBorder="1" applyAlignment="1">
      <alignment vertical="center"/>
    </xf>
    <xf numFmtId="0" fontId="9" fillId="4" borderId="3" xfId="0" applyFont="1" applyFill="1" applyBorder="1" applyAlignment="1">
      <alignment horizontal="left" vertical="center" indent="1"/>
    </xf>
    <xf numFmtId="4" fontId="9" fillId="4" borderId="3" xfId="0" applyNumberFormat="1" applyFont="1" applyFill="1" applyBorder="1" applyAlignment="1">
      <alignment vertical="center"/>
    </xf>
    <xf numFmtId="0" fontId="3" fillId="4" borderId="3" xfId="0" applyFont="1" applyFill="1" applyBorder="1" applyAlignment="1">
      <alignment horizontal="left" vertical="center" indent="2"/>
    </xf>
    <xf numFmtId="4" fontId="3" fillId="4" borderId="3" xfId="0" applyNumberFormat="1" applyFont="1" applyFill="1" applyBorder="1" applyAlignment="1">
      <alignment vertical="center"/>
    </xf>
    <xf numFmtId="0" fontId="5" fillId="5" borderId="3" xfId="0" applyFont="1" applyFill="1" applyBorder="1" applyAlignment="1">
      <alignment horizontal="left" vertical="center" indent="3"/>
    </xf>
    <xf numFmtId="4" fontId="5" fillId="5" borderId="3" xfId="0" applyNumberFormat="1" applyFont="1" applyFill="1" applyBorder="1" applyAlignment="1">
      <alignment vertical="center"/>
    </xf>
    <xf numFmtId="0" fontId="5" fillId="3" borderId="0" xfId="0" applyFont="1" applyFill="1" applyAlignment="1">
      <alignment horizontal="left" vertical="center" indent="4"/>
    </xf>
    <xf numFmtId="0" fontId="5" fillId="0" borderId="0" xfId="0" applyFont="1" applyAlignment="1">
      <alignment vertical="center"/>
    </xf>
    <xf numFmtId="0" fontId="5" fillId="5" borderId="3" xfId="0" applyFont="1" applyFill="1" applyBorder="1" applyAlignment="1">
      <alignment vertical="center"/>
    </xf>
    <xf numFmtId="0" fontId="5" fillId="3" borderId="5" xfId="0" applyFont="1" applyFill="1" applyBorder="1" applyAlignment="1">
      <alignment horizontal="left" vertical="center" indent="4"/>
    </xf>
    <xf numFmtId="0" fontId="5" fillId="0" borderId="5" xfId="0" applyFont="1" applyBorder="1" applyAlignment="1">
      <alignment vertical="center"/>
    </xf>
    <xf numFmtId="0" fontId="5" fillId="6" borderId="0" xfId="0" applyFont="1" applyFill="1" applyAlignment="1">
      <alignment vertical="center"/>
    </xf>
    <xf numFmtId="0" fontId="5" fillId="5" borderId="3" xfId="0" applyFont="1" applyFill="1" applyBorder="1" applyAlignment="1">
      <alignment horizontal="left" vertical="center" indent="2"/>
    </xf>
    <xf numFmtId="0" fontId="5" fillId="3" borderId="0" xfId="0" applyFont="1" applyFill="1" applyAlignment="1">
      <alignment horizontal="left" vertical="center" indent="2"/>
    </xf>
    <xf numFmtId="0" fontId="5" fillId="3" borderId="5" xfId="0" applyFont="1" applyFill="1" applyBorder="1" applyAlignment="1">
      <alignment horizontal="left" vertical="center" indent="2"/>
    </xf>
    <xf numFmtId="4" fontId="6" fillId="4" borderId="3" xfId="0" applyNumberFormat="1" applyFont="1" applyFill="1" applyBorder="1" applyAlignment="1">
      <alignment vertical="center"/>
    </xf>
    <xf numFmtId="0" fontId="5" fillId="5" borderId="3" xfId="0" applyFont="1" applyFill="1" applyBorder="1" applyAlignment="1">
      <alignment horizontal="left" vertical="center" indent="1"/>
    </xf>
    <xf numFmtId="0" fontId="10" fillId="0" borderId="0" xfId="0" applyFont="1" applyAlignment="1">
      <alignment wrapText="1"/>
    </xf>
    <xf numFmtId="0" fontId="10" fillId="0" borderId="0" xfId="0" applyFont="1"/>
    <xf numFmtId="0" fontId="11" fillId="0" borderId="0" xfId="0" applyFont="1"/>
    <xf numFmtId="0" fontId="0" fillId="7" borderId="0" xfId="0" applyFill="1"/>
    <xf numFmtId="0" fontId="1" fillId="7" borderId="0" xfId="0" applyFont="1" applyFill="1"/>
    <xf numFmtId="0" fontId="12" fillId="7" borderId="0" xfId="1" applyFill="1"/>
    <xf numFmtId="0" fontId="13" fillId="7" borderId="0" xfId="1" applyFont="1" applyFill="1"/>
    <xf numFmtId="0" fontId="14" fillId="7" borderId="0" xfId="0" applyFont="1" applyFill="1"/>
    <xf numFmtId="0" fontId="11" fillId="7" borderId="0" xfId="0" applyFont="1" applyFill="1"/>
    <xf numFmtId="0" fontId="15" fillId="7" borderId="0" xfId="0" applyFont="1" applyFill="1"/>
    <xf numFmtId="165" fontId="33" fillId="39" borderId="0" xfId="44" applyFont="1" applyFill="1" applyAlignment="1">
      <alignment horizontal="left" vertical="center" indent="1"/>
    </xf>
    <xf numFmtId="165" fontId="34" fillId="39" borderId="0" xfId="44" applyFont="1" applyFill="1" applyAlignment="1">
      <alignment horizontal="right" vertical="center"/>
    </xf>
    <xf numFmtId="165" fontId="35" fillId="40" borderId="0" xfId="44" quotePrefix="1" applyFont="1" applyFill="1" applyAlignment="1">
      <alignment horizontal="center"/>
    </xf>
    <xf numFmtId="166" fontId="35" fillId="40" borderId="0" xfId="2" applyNumberFormat="1" applyFont="1" applyFill="1" applyAlignment="1">
      <alignment horizontal="right"/>
    </xf>
    <xf numFmtId="166" fontId="36" fillId="40" borderId="0" xfId="2" applyNumberFormat="1" applyFont="1" applyFill="1" applyAlignment="1">
      <alignment horizontal="right"/>
    </xf>
    <xf numFmtId="166" fontId="36" fillId="40" borderId="16" xfId="2" applyNumberFormat="1" applyFont="1" applyFill="1" applyBorder="1" applyAlignment="1">
      <alignment horizontal="right"/>
    </xf>
    <xf numFmtId="166" fontId="36" fillId="40" borderId="0" xfId="2" applyNumberFormat="1" applyFont="1" applyFill="1" applyBorder="1" applyAlignment="1">
      <alignment horizontal="right"/>
    </xf>
    <xf numFmtId="165" fontId="38" fillId="0" borderId="2" xfId="44" applyFont="1" applyBorder="1"/>
    <xf numFmtId="165" fontId="44" fillId="0" borderId="0" xfId="44" applyFont="1"/>
    <xf numFmtId="165" fontId="35" fillId="41" borderId="0" xfId="44" applyFont="1" applyFill="1"/>
    <xf numFmtId="165" fontId="35" fillId="41" borderId="0" xfId="44" quotePrefix="1" applyFont="1" applyFill="1"/>
    <xf numFmtId="165" fontId="35" fillId="41" borderId="15" xfId="44" applyFont="1" applyFill="1" applyBorder="1" applyAlignment="1">
      <alignment horizontal="left" indent="1"/>
    </xf>
    <xf numFmtId="165" fontId="35" fillId="41" borderId="0" xfId="44" applyFont="1" applyFill="1" applyAlignment="1">
      <alignment horizontal="left" indent="1"/>
    </xf>
    <xf numFmtId="1" fontId="35" fillId="41" borderId="0" xfId="44" applyNumberFormat="1" applyFont="1" applyFill="1"/>
    <xf numFmtId="1" fontId="36" fillId="41" borderId="0" xfId="44" applyNumberFormat="1" applyFont="1" applyFill="1"/>
    <xf numFmtId="1" fontId="36" fillId="41" borderId="0" xfId="44" applyNumberFormat="1" applyFont="1" applyFill="1" applyAlignment="1">
      <alignment horizontal="right"/>
    </xf>
    <xf numFmtId="165" fontId="36" fillId="41" borderId="0" xfId="44" applyFont="1" applyFill="1" applyAlignment="1">
      <alignment horizontal="left" indent="2"/>
    </xf>
    <xf numFmtId="165" fontId="38" fillId="41" borderId="0" xfId="44" applyFont="1" applyFill="1" applyAlignment="1">
      <alignment horizontal="left" indent="2"/>
    </xf>
    <xf numFmtId="167" fontId="36" fillId="41" borderId="0" xfId="44" applyNumberFormat="1" applyFont="1" applyFill="1"/>
    <xf numFmtId="168" fontId="36" fillId="41" borderId="15" xfId="44" applyNumberFormat="1" applyFont="1" applyFill="1" applyBorder="1"/>
    <xf numFmtId="168" fontId="36" fillId="41" borderId="0" xfId="44" applyNumberFormat="1" applyFont="1" applyFill="1"/>
    <xf numFmtId="165" fontId="39" fillId="41" borderId="0" xfId="44" applyFont="1" applyFill="1" applyAlignment="1">
      <alignment horizontal="left" indent="1"/>
    </xf>
    <xf numFmtId="165" fontId="35" fillId="41" borderId="0" xfId="44" applyFont="1" applyFill="1" applyAlignment="1">
      <alignment horizontal="left" vertical="top" indent="1"/>
    </xf>
    <xf numFmtId="165" fontId="36" fillId="41" borderId="0" xfId="44" applyFont="1" applyFill="1" applyAlignment="1">
      <alignment horizontal="left" vertical="top" indent="2"/>
    </xf>
    <xf numFmtId="1" fontId="35" fillId="41" borderId="0" xfId="44" applyNumberFormat="1" applyFont="1" applyFill="1" applyAlignment="1">
      <alignment horizontal="right"/>
    </xf>
    <xf numFmtId="169" fontId="36" fillId="41" borderId="0" xfId="44" applyNumberFormat="1" applyFont="1" applyFill="1"/>
    <xf numFmtId="166" fontId="36" fillId="41" borderId="0" xfId="44" applyNumberFormat="1" applyFont="1" applyFill="1"/>
    <xf numFmtId="166" fontId="36" fillId="41" borderId="0" xfId="44" applyNumberFormat="1" applyFont="1" applyFill="1" applyAlignment="1">
      <alignment horizontal="right"/>
    </xf>
    <xf numFmtId="1" fontId="38" fillId="41" borderId="0" xfId="44" applyNumberFormat="1" applyFont="1" applyFill="1" applyAlignment="1">
      <alignment horizontal="left" indent="2"/>
    </xf>
    <xf numFmtId="166" fontId="35" fillId="41" borderId="0" xfId="44" applyNumberFormat="1" applyFont="1" applyFill="1"/>
    <xf numFmtId="165" fontId="43" fillId="41" borderId="0" xfId="44" applyFont="1" applyFill="1" applyAlignment="1">
      <alignment horizontal="left" wrapText="1"/>
    </xf>
    <xf numFmtId="165" fontId="35" fillId="42" borderId="0" xfId="44" quotePrefix="1" applyFont="1" applyFill="1"/>
    <xf numFmtId="168" fontId="36" fillId="42" borderId="15" xfId="44" applyNumberFormat="1" applyFont="1" applyFill="1" applyBorder="1"/>
    <xf numFmtId="168" fontId="36" fillId="42" borderId="0" xfId="44" applyNumberFormat="1" applyFont="1" applyFill="1"/>
    <xf numFmtId="1" fontId="36" fillId="42" borderId="0" xfId="44" applyNumberFormat="1" applyFont="1" applyFill="1"/>
    <xf numFmtId="1" fontId="45" fillId="41" borderId="0" xfId="44" applyNumberFormat="1" applyFont="1" applyFill="1"/>
    <xf numFmtId="1" fontId="45" fillId="42" borderId="0" xfId="44" applyNumberFormat="1" applyFont="1" applyFill="1"/>
    <xf numFmtId="1" fontId="45" fillId="41" borderId="0" xfId="44" applyNumberFormat="1" applyFont="1" applyFill="1" applyAlignment="1">
      <alignment horizontal="right"/>
    </xf>
    <xf numFmtId="166" fontId="35" fillId="40" borderId="0" xfId="46" applyNumberFormat="1" applyFont="1" applyFill="1" applyAlignment="1">
      <alignment horizontal="right"/>
    </xf>
    <xf numFmtId="166" fontId="36" fillId="40" borderId="16" xfId="46" applyNumberFormat="1" applyFont="1" applyFill="1" applyBorder="1" applyAlignment="1">
      <alignment horizontal="right"/>
    </xf>
    <xf numFmtId="166" fontId="36" fillId="40" borderId="0" xfId="46" applyNumberFormat="1" applyFont="1" applyFill="1" applyAlignment="1">
      <alignment horizontal="right"/>
    </xf>
    <xf numFmtId="166" fontId="36" fillId="40" borderId="0" xfId="46" applyNumberFormat="1" applyFont="1" applyFill="1" applyBorder="1" applyAlignment="1">
      <alignment horizontal="right"/>
    </xf>
    <xf numFmtId="0" fontId="55" fillId="49" borderId="0" xfId="53" applyFont="1" applyFill="1" applyAlignment="1">
      <alignment vertical="top" wrapText="1"/>
    </xf>
    <xf numFmtId="0" fontId="61" fillId="50" borderId="0" xfId="53" applyFont="1" applyFill="1" applyAlignment="1">
      <alignment horizontal="center"/>
    </xf>
    <xf numFmtId="2" fontId="0" fillId="0" borderId="0" xfId="0" applyNumberFormat="1"/>
    <xf numFmtId="172" fontId="37" fillId="0" borderId="0" xfId="53" applyNumberFormat="1" applyFont="1" applyAlignment="1">
      <alignment horizontal="right"/>
    </xf>
    <xf numFmtId="0" fontId="46" fillId="0" borderId="0" xfId="53"/>
    <xf numFmtId="0" fontId="37" fillId="0" borderId="21" xfId="53" applyFont="1" applyBorder="1"/>
    <xf numFmtId="0" fontId="58" fillId="48" borderId="21" xfId="53" applyFont="1" applyFill="1" applyBorder="1" applyAlignment="1">
      <alignment horizontal="center" vertical="top" wrapText="1"/>
    </xf>
    <xf numFmtId="0" fontId="57" fillId="49" borderId="21" xfId="53" applyFont="1" applyFill="1" applyBorder="1" applyAlignment="1">
      <alignment wrapText="1"/>
    </xf>
    <xf numFmtId="0" fontId="61" fillId="50" borderId="21" xfId="53" applyFont="1" applyFill="1" applyBorder="1" applyAlignment="1">
      <alignment horizontal="center"/>
    </xf>
    <xf numFmtId="0" fontId="55" fillId="49" borderId="21" xfId="53" applyFont="1" applyFill="1" applyBorder="1" applyAlignment="1">
      <alignment vertical="top" wrapText="1"/>
    </xf>
    <xf numFmtId="172" fontId="37" fillId="0" borderId="21" xfId="53" applyNumberFormat="1" applyFont="1" applyBorder="1" applyAlignment="1">
      <alignment horizontal="right"/>
    </xf>
    <xf numFmtId="0" fontId="56" fillId="0" borderId="0" xfId="53" applyFont="1" applyAlignment="1">
      <alignment horizontal="left"/>
    </xf>
    <xf numFmtId="0" fontId="0" fillId="42" borderId="0" xfId="0" applyFill="1" applyAlignment="1">
      <alignment vertical="center"/>
    </xf>
    <xf numFmtId="0" fontId="0" fillId="43" borderId="0" xfId="0" applyFill="1" applyAlignment="1">
      <alignment vertical="center"/>
    </xf>
    <xf numFmtId="0" fontId="0" fillId="46" borderId="0" xfId="0" applyFill="1" applyAlignment="1">
      <alignment vertical="center"/>
    </xf>
    <xf numFmtId="0" fontId="0" fillId="41" borderId="0" xfId="0" applyFill="1" applyAlignment="1">
      <alignment vertical="center"/>
    </xf>
    <xf numFmtId="0" fontId="0" fillId="0" borderId="0" xfId="0" applyAlignment="1">
      <alignment vertical="center"/>
    </xf>
    <xf numFmtId="1" fontId="0" fillId="0" borderId="0" xfId="0" applyNumberFormat="1"/>
    <xf numFmtId="4" fontId="0" fillId="0" borderId="0" xfId="0" applyNumberFormat="1"/>
    <xf numFmtId="4" fontId="11" fillId="0" borderId="0" xfId="0" applyNumberFormat="1" applyFont="1"/>
    <xf numFmtId="164" fontId="0" fillId="0" borderId="0" xfId="79" applyFont="1"/>
    <xf numFmtId="173" fontId="0" fillId="0" borderId="0" xfId="0" applyNumberFormat="1"/>
    <xf numFmtId="9" fontId="0" fillId="0" borderId="0" xfId="2" applyFont="1"/>
    <xf numFmtId="0" fontId="11" fillId="0" borderId="25" xfId="0" applyFont="1" applyBorder="1"/>
    <xf numFmtId="9" fontId="0" fillId="0" borderId="2" xfId="2" applyFont="1" applyBorder="1"/>
    <xf numFmtId="9" fontId="0" fillId="0" borderId="26" xfId="2" applyFont="1" applyBorder="1"/>
    <xf numFmtId="0" fontId="11" fillId="0" borderId="27" xfId="0" applyFont="1" applyBorder="1"/>
    <xf numFmtId="9" fontId="0" fillId="0" borderId="0" xfId="2" applyFont="1" applyBorder="1"/>
    <xf numFmtId="9" fontId="0" fillId="0" borderId="28" xfId="2" applyFont="1" applyBorder="1"/>
    <xf numFmtId="0" fontId="11" fillId="0" borderId="29" xfId="0" applyFont="1" applyBorder="1"/>
    <xf numFmtId="9" fontId="0" fillId="0" borderId="30" xfId="2" applyFont="1" applyBorder="1"/>
    <xf numFmtId="9" fontId="0" fillId="0" borderId="31" xfId="2" applyFont="1" applyBorder="1"/>
    <xf numFmtId="0" fontId="14" fillId="0" borderId="0" xfId="0" applyFont="1" applyAlignment="1">
      <alignment vertical="center"/>
    </xf>
    <xf numFmtId="0" fontId="1" fillId="0" borderId="0" xfId="0" applyFont="1"/>
    <xf numFmtId="0" fontId="14" fillId="0" borderId="0" xfId="0" applyFont="1"/>
    <xf numFmtId="0" fontId="11" fillId="46" borderId="0" xfId="0" applyFont="1" applyFill="1"/>
    <xf numFmtId="0" fontId="14" fillId="46" borderId="0" xfId="0" applyFont="1" applyFill="1"/>
    <xf numFmtId="0" fontId="0" fillId="51" borderId="0" xfId="0" applyFill="1"/>
    <xf numFmtId="0" fontId="11" fillId="51" borderId="0" xfId="0" applyFont="1" applyFill="1"/>
    <xf numFmtId="0" fontId="62" fillId="52" borderId="0" xfId="0" applyFont="1" applyFill="1" applyAlignment="1">
      <alignment vertical="center"/>
    </xf>
    <xf numFmtId="0" fontId="11" fillId="52" borderId="0" xfId="0" applyFont="1" applyFill="1"/>
    <xf numFmtId="1" fontId="0" fillId="52" borderId="0" xfId="0" applyNumberFormat="1" applyFill="1"/>
    <xf numFmtId="0" fontId="0" fillId="52" borderId="0" xfId="0" applyFill="1"/>
    <xf numFmtId="164" fontId="11" fillId="0" borderId="0" xfId="0" applyNumberFormat="1" applyFont="1"/>
    <xf numFmtId="0" fontId="0" fillId="0" borderId="0" xfId="0" applyAlignment="1">
      <alignment horizontal="center" vertical="center"/>
    </xf>
    <xf numFmtId="0" fontId="64" fillId="0" borderId="0" xfId="0" applyFont="1" applyAlignment="1">
      <alignment vertical="center"/>
    </xf>
    <xf numFmtId="0" fontId="66" fillId="0" borderId="0" xfId="0" applyFont="1"/>
    <xf numFmtId="1" fontId="63" fillId="0" borderId="0" xfId="0" applyNumberFormat="1" applyFont="1"/>
    <xf numFmtId="0" fontId="63" fillId="0" borderId="0" xfId="0" applyFont="1"/>
    <xf numFmtId="0" fontId="1" fillId="7" borderId="0" xfId="0" applyFont="1" applyFill="1" applyAlignment="1">
      <alignment wrapText="1"/>
    </xf>
    <xf numFmtId="0" fontId="1" fillId="0" borderId="0" xfId="0" applyFont="1" applyAlignment="1">
      <alignment vertical="center"/>
    </xf>
    <xf numFmtId="0" fontId="12" fillId="7" borderId="0" xfId="1" applyFill="1" applyAlignment="1">
      <alignment vertical="center"/>
    </xf>
    <xf numFmtId="0" fontId="13" fillId="7" borderId="0" xfId="1" applyFont="1" applyFill="1" applyAlignment="1">
      <alignment vertical="center"/>
    </xf>
    <xf numFmtId="0" fontId="14" fillId="42" borderId="0" xfId="0" applyFont="1" applyFill="1"/>
    <xf numFmtId="0" fontId="46" fillId="0" borderId="0" xfId="53" applyAlignment="1">
      <alignment vertical="top"/>
    </xf>
    <xf numFmtId="0" fontId="67" fillId="0" borderId="0" xfId="53" quotePrefix="1" applyFont="1" applyAlignment="1">
      <alignment horizontal="right" vertical="top"/>
    </xf>
    <xf numFmtId="0" fontId="67" fillId="0" borderId="0" xfId="53" applyFont="1" applyAlignment="1">
      <alignment horizontal="center"/>
    </xf>
    <xf numFmtId="0" fontId="46" fillId="0" borderId="0" xfId="53" applyAlignment="1">
      <alignment horizontal="center"/>
    </xf>
    <xf numFmtId="0" fontId="67" fillId="0" borderId="0" xfId="53" applyFont="1" applyAlignment="1">
      <alignment horizontal="right"/>
    </xf>
    <xf numFmtId="0" fontId="68" fillId="0" borderId="0" xfId="53" applyFont="1" applyAlignment="1">
      <alignment horizontal="center"/>
    </xf>
    <xf numFmtId="0" fontId="46" fillId="0" borderId="0" xfId="53" applyAlignment="1">
      <alignment vertical="center"/>
    </xf>
    <xf numFmtId="0" fontId="69" fillId="0" borderId="0" xfId="53" applyFont="1" applyAlignment="1">
      <alignment vertical="center"/>
    </xf>
    <xf numFmtId="0" fontId="45" fillId="0" borderId="0" xfId="53" applyFont="1"/>
    <xf numFmtId="3" fontId="68" fillId="0" borderId="0" xfId="53" applyNumberFormat="1" applyFont="1" applyAlignment="1">
      <alignment horizontal="center"/>
    </xf>
    <xf numFmtId="0" fontId="45" fillId="0" borderId="0" xfId="53" applyFont="1" applyAlignment="1">
      <alignment horizontal="left"/>
    </xf>
    <xf numFmtId="0" fontId="46" fillId="0" borderId="5" xfId="53" applyBorder="1"/>
    <xf numFmtId="0" fontId="68" fillId="7" borderId="0" xfId="53" applyFont="1" applyFill="1" applyAlignment="1">
      <alignment horizontal="center" vertical="center"/>
    </xf>
    <xf numFmtId="49" fontId="45" fillId="7" borderId="32" xfId="53" applyNumberFormat="1" applyFont="1" applyFill="1" applyBorder="1" applyAlignment="1">
      <alignment horizontal="center" vertical="center"/>
    </xf>
    <xf numFmtId="49" fontId="45" fillId="7" borderId="3" xfId="53" applyNumberFormat="1" applyFont="1" applyFill="1" applyBorder="1" applyAlignment="1">
      <alignment horizontal="center" vertical="center"/>
    </xf>
    <xf numFmtId="49" fontId="45" fillId="7" borderId="33" xfId="53" applyNumberFormat="1" applyFont="1" applyFill="1" applyBorder="1" applyAlignment="1">
      <alignment horizontal="center" vertical="center"/>
    </xf>
    <xf numFmtId="0" fontId="37" fillId="7" borderId="34" xfId="53" applyFont="1" applyFill="1" applyBorder="1" applyAlignment="1">
      <alignment horizontal="left" vertical="center" wrapText="1"/>
    </xf>
    <xf numFmtId="166" fontId="37" fillId="7" borderId="0" xfId="53" applyNumberFormat="1" applyFont="1" applyFill="1" applyAlignment="1">
      <alignment vertical="center"/>
    </xf>
    <xf numFmtId="166" fontId="37" fillId="7" borderId="35" xfId="53" applyNumberFormat="1" applyFont="1" applyFill="1" applyBorder="1" applyAlignment="1">
      <alignment vertical="center"/>
    </xf>
    <xf numFmtId="0" fontId="37" fillId="7" borderId="36" xfId="53" applyFont="1" applyFill="1" applyBorder="1" applyAlignment="1">
      <alignment horizontal="left" vertical="center" wrapText="1"/>
    </xf>
    <xf numFmtId="166" fontId="37" fillId="7" borderId="0" xfId="53" applyNumberFormat="1" applyFont="1" applyFill="1" applyAlignment="1">
      <alignment horizontal="right" vertical="center"/>
    </xf>
    <xf numFmtId="166" fontId="37" fillId="7" borderId="35" xfId="53" applyNumberFormat="1" applyFont="1" applyFill="1" applyBorder="1" applyAlignment="1">
      <alignment horizontal="right" vertical="center"/>
    </xf>
    <xf numFmtId="0" fontId="45" fillId="7" borderId="32" xfId="53" applyFont="1" applyFill="1" applyBorder="1" applyAlignment="1">
      <alignment horizontal="center" vertical="center"/>
    </xf>
    <xf numFmtId="166" fontId="37" fillId="7" borderId="3" xfId="53" applyNumberFormat="1" applyFont="1" applyFill="1" applyBorder="1" applyAlignment="1">
      <alignment vertical="center"/>
    </xf>
    <xf numFmtId="166" fontId="37" fillId="7" borderId="33" xfId="53" applyNumberFormat="1" applyFont="1" applyFill="1" applyBorder="1" applyAlignment="1">
      <alignment vertical="center"/>
    </xf>
    <xf numFmtId="0" fontId="46" fillId="0" borderId="37" xfId="53" applyBorder="1"/>
    <xf numFmtId="166" fontId="46" fillId="0" borderId="0" xfId="53" applyNumberFormat="1"/>
    <xf numFmtId="1" fontId="45" fillId="0" borderId="32" xfId="53" applyNumberFormat="1" applyFont="1" applyBorder="1" applyAlignment="1">
      <alignment horizontal="center" vertical="center"/>
    </xf>
    <xf numFmtId="1" fontId="45" fillId="0" borderId="3" xfId="53" applyNumberFormat="1" applyFont="1" applyBorder="1" applyAlignment="1">
      <alignment horizontal="center" vertical="center"/>
    </xf>
    <xf numFmtId="1" fontId="45" fillId="0" borderId="38" xfId="53" applyNumberFormat="1" applyFont="1" applyBorder="1" applyAlignment="1">
      <alignment horizontal="center" vertical="center"/>
    </xf>
    <xf numFmtId="1" fontId="45" fillId="0" borderId="33" xfId="53" applyNumberFormat="1" applyFont="1" applyBorder="1" applyAlignment="1">
      <alignment horizontal="center" vertical="center"/>
    </xf>
    <xf numFmtId="0" fontId="45" fillId="0" borderId="34" xfId="53" applyFont="1" applyBorder="1" applyAlignment="1">
      <alignment horizontal="left" vertical="top" wrapText="1"/>
    </xf>
    <xf numFmtId="166" fontId="70" fillId="0" borderId="0" xfId="53" quotePrefix="1" applyNumberFormat="1" applyFont="1" applyAlignment="1">
      <alignment vertical="center"/>
    </xf>
    <xf numFmtId="166" fontId="37" fillId="0" borderId="0" xfId="53" quotePrefix="1" applyNumberFormat="1" applyFont="1" applyAlignment="1">
      <alignment vertical="center"/>
    </xf>
    <xf numFmtId="166" fontId="37" fillId="0" borderId="35" xfId="53" quotePrefix="1" applyNumberFormat="1" applyFont="1" applyBorder="1" applyAlignment="1">
      <alignment vertical="center"/>
    </xf>
    <xf numFmtId="0" fontId="45" fillId="0" borderId="36" xfId="53" applyFont="1" applyBorder="1" applyAlignment="1">
      <alignment horizontal="left" vertical="top" wrapText="1"/>
    </xf>
    <xf numFmtId="166" fontId="37" fillId="0" borderId="39" xfId="53" quotePrefix="1" applyNumberFormat="1" applyFont="1" applyBorder="1" applyAlignment="1">
      <alignment vertical="center"/>
    </xf>
    <xf numFmtId="2" fontId="37" fillId="0" borderId="35" xfId="53" applyNumberFormat="1" applyFont="1" applyBorder="1" applyAlignment="1">
      <alignment vertical="center"/>
    </xf>
    <xf numFmtId="0" fontId="45" fillId="0" borderId="18" xfId="53" applyFont="1" applyBorder="1" applyAlignment="1">
      <alignment horizontal="left" vertical="top" wrapText="1"/>
    </xf>
    <xf numFmtId="166" fontId="37" fillId="0" borderId="40" xfId="53" quotePrefix="1" applyNumberFormat="1" applyFont="1" applyBorder="1" applyAlignment="1">
      <alignment vertical="center"/>
    </xf>
    <xf numFmtId="166" fontId="37" fillId="0" borderId="5" xfId="53" quotePrefix="1" applyNumberFormat="1" applyFont="1" applyBorder="1" applyAlignment="1">
      <alignment vertical="center"/>
    </xf>
    <xf numFmtId="166" fontId="37" fillId="0" borderId="41" xfId="53" quotePrefix="1" applyNumberFormat="1" applyFont="1" applyBorder="1" applyAlignment="1">
      <alignment vertical="center"/>
    </xf>
    <xf numFmtId="2" fontId="37" fillId="0" borderId="5" xfId="53" applyNumberFormat="1" applyFont="1" applyBorder="1" applyAlignment="1">
      <alignment vertical="center"/>
    </xf>
    <xf numFmtId="2" fontId="37" fillId="0" borderId="38" xfId="53" applyNumberFormat="1" applyFont="1" applyBorder="1" applyAlignment="1">
      <alignment vertical="center"/>
    </xf>
    <xf numFmtId="0" fontId="45" fillId="0" borderId="19" xfId="53" applyFont="1" applyBorder="1" applyAlignment="1">
      <alignment horizontal="left" vertical="top" wrapText="1"/>
    </xf>
    <xf numFmtId="166" fontId="37" fillId="0" borderId="38" xfId="53" quotePrefix="1" applyNumberFormat="1" applyFont="1" applyBorder="1" applyAlignment="1">
      <alignment vertical="center"/>
    </xf>
    <xf numFmtId="0" fontId="71" fillId="0" borderId="0" xfId="53" applyFont="1" applyAlignment="1">
      <alignment vertical="center"/>
    </xf>
    <xf numFmtId="166" fontId="71" fillId="0" borderId="0" xfId="53" applyNumberFormat="1" applyFont="1" applyAlignment="1">
      <alignment horizontal="center"/>
    </xf>
    <xf numFmtId="166" fontId="72" fillId="0" borderId="0" xfId="53" applyNumberFormat="1" applyFont="1" applyAlignment="1">
      <alignment horizontal="center"/>
    </xf>
    <xf numFmtId="174" fontId="11" fillId="0" borderId="0" xfId="0" applyNumberFormat="1" applyFont="1"/>
    <xf numFmtId="175" fontId="11" fillId="0" borderId="0" xfId="0" applyNumberFormat="1" applyFont="1"/>
    <xf numFmtId="175" fontId="0" fillId="0" borderId="0" xfId="0" applyNumberFormat="1"/>
    <xf numFmtId="0" fontId="10" fillId="0" borderId="0" xfId="0" applyFont="1" applyAlignment="1">
      <alignment horizontal="right"/>
    </xf>
    <xf numFmtId="0" fontId="0" fillId="0" borderId="0" xfId="79" applyNumberFormat="1" applyFont="1"/>
    <xf numFmtId="165" fontId="36" fillId="53" borderId="0" xfId="44" applyFont="1" applyFill="1" applyAlignment="1">
      <alignment horizontal="left" indent="2"/>
    </xf>
    <xf numFmtId="1" fontId="36" fillId="53" borderId="0" xfId="44" applyNumberFormat="1" applyFont="1" applyFill="1"/>
    <xf numFmtId="166" fontId="36" fillId="53" borderId="0" xfId="2" applyNumberFormat="1" applyFont="1" applyFill="1" applyAlignment="1">
      <alignment horizontal="right"/>
    </xf>
    <xf numFmtId="0" fontId="73" fillId="43" borderId="1" xfId="80" applyFont="1" applyFill="1" applyBorder="1" applyAlignment="1">
      <alignment horizontal="left" vertical="center"/>
    </xf>
    <xf numFmtId="1" fontId="3" fillId="43" borderId="1" xfId="80" applyNumberFormat="1" applyFont="1" applyFill="1" applyBorder="1" applyAlignment="1">
      <alignment horizontal="center" vertical="center"/>
    </xf>
    <xf numFmtId="0" fontId="5" fillId="7" borderId="0" xfId="80" applyFont="1" applyFill="1" applyAlignment="1">
      <alignment vertical="center"/>
    </xf>
    <xf numFmtId="166" fontId="74" fillId="0" borderId="2" xfId="80" applyNumberFormat="1" applyFont="1" applyBorder="1" applyAlignment="1">
      <alignment vertical="center"/>
    </xf>
    <xf numFmtId="1" fontId="5" fillId="7" borderId="2" xfId="80" applyNumberFormat="1" applyFont="1" applyFill="1" applyBorder="1" applyAlignment="1">
      <alignment vertical="center"/>
    </xf>
    <xf numFmtId="0" fontId="6" fillId="54" borderId="3" xfId="80" applyFont="1" applyFill="1" applyBorder="1" applyAlignment="1">
      <alignment horizontal="left" vertical="center"/>
    </xf>
    <xf numFmtId="176" fontId="7" fillId="54" borderId="3" xfId="80" applyNumberFormat="1" applyFont="1" applyFill="1" applyBorder="1" applyAlignment="1">
      <alignment vertical="center"/>
    </xf>
    <xf numFmtId="0" fontId="8" fillId="55" borderId="3" xfId="80" applyFont="1" applyFill="1" applyBorder="1" applyAlignment="1">
      <alignment horizontal="left" vertical="center" indent="1"/>
    </xf>
    <xf numFmtId="176" fontId="8" fillId="55" borderId="3" xfId="80" applyNumberFormat="1" applyFont="1" applyFill="1" applyBorder="1" applyAlignment="1">
      <alignment vertical="center"/>
    </xf>
    <xf numFmtId="0" fontId="5" fillId="7" borderId="3" xfId="80" applyFont="1" applyFill="1" applyBorder="1" applyAlignment="1">
      <alignment horizontal="left" vertical="center" indent="2"/>
    </xf>
    <xf numFmtId="176" fontId="5" fillId="0" borderId="3" xfId="80" applyNumberFormat="1" applyFont="1" applyBorder="1" applyAlignment="1">
      <alignment vertical="center"/>
    </xf>
    <xf numFmtId="0" fontId="5" fillId="7" borderId="4" xfId="80" applyFont="1" applyFill="1" applyBorder="1" applyAlignment="1">
      <alignment horizontal="left" vertical="center" indent="3"/>
    </xf>
    <xf numFmtId="176" fontId="5" fillId="0" borderId="4" xfId="80" applyNumberFormat="1" applyFont="1" applyBorder="1" applyAlignment="1">
      <alignment vertical="center"/>
    </xf>
    <xf numFmtId="0" fontId="5" fillId="7" borderId="0" xfId="80" applyFont="1" applyFill="1" applyAlignment="1">
      <alignment horizontal="left" vertical="center" indent="3"/>
    </xf>
    <xf numFmtId="176" fontId="5" fillId="0" borderId="0" xfId="80" applyNumberFormat="1" applyFont="1" applyAlignment="1">
      <alignment vertical="center"/>
    </xf>
    <xf numFmtId="0" fontId="5" fillId="7" borderId="5" xfId="80" applyFont="1" applyFill="1" applyBorder="1" applyAlignment="1">
      <alignment horizontal="left" vertical="center" indent="3"/>
    </xf>
    <xf numFmtId="176" fontId="5" fillId="0" borderId="5" xfId="80" applyNumberFormat="1" applyFont="1" applyBorder="1" applyAlignment="1">
      <alignment vertical="center"/>
    </xf>
    <xf numFmtId="166" fontId="74" fillId="0" borderId="0" xfId="80" applyNumberFormat="1" applyFont="1" applyAlignment="1">
      <alignment vertical="center"/>
    </xf>
    <xf numFmtId="1" fontId="5" fillId="7" borderId="0" xfId="80" applyNumberFormat="1" applyFont="1" applyFill="1" applyAlignment="1">
      <alignment vertical="center"/>
    </xf>
    <xf numFmtId="176" fontId="5" fillId="7" borderId="0" xfId="80" applyNumberFormat="1" applyFont="1" applyFill="1" applyAlignment="1">
      <alignment vertical="center"/>
    </xf>
    <xf numFmtId="166" fontId="74" fillId="56" borderId="3" xfId="80" applyNumberFormat="1" applyFont="1" applyFill="1" applyBorder="1" applyAlignment="1">
      <alignment vertical="center"/>
    </xf>
    <xf numFmtId="1" fontId="5" fillId="56" borderId="3" xfId="80" applyNumberFormat="1" applyFont="1" applyFill="1" applyBorder="1" applyAlignment="1">
      <alignment vertical="center"/>
    </xf>
    <xf numFmtId="176" fontId="5" fillId="56" borderId="3" xfId="80" applyNumberFormat="1" applyFont="1" applyFill="1" applyBorder="1" applyAlignment="1">
      <alignment vertical="center"/>
    </xf>
    <xf numFmtId="176" fontId="6" fillId="54" borderId="3" xfId="80" applyNumberFormat="1" applyFont="1" applyFill="1" applyBorder="1" applyAlignment="1">
      <alignment vertical="center"/>
    </xf>
    <xf numFmtId="0" fontId="9" fillId="54" borderId="3" xfId="80" applyFont="1" applyFill="1" applyBorder="1" applyAlignment="1">
      <alignment horizontal="left" vertical="center" indent="1"/>
    </xf>
    <xf numFmtId="176" fontId="9" fillId="54" borderId="3" xfId="80" applyNumberFormat="1" applyFont="1" applyFill="1" applyBorder="1" applyAlignment="1">
      <alignment vertical="center"/>
    </xf>
    <xf numFmtId="0" fontId="3" fillId="54" borderId="3" xfId="80" applyFont="1" applyFill="1" applyBorder="1" applyAlignment="1">
      <alignment horizontal="left" vertical="center" indent="2"/>
    </xf>
    <xf numFmtId="176" fontId="3" fillId="54" borderId="3" xfId="80" applyNumberFormat="1" applyFont="1" applyFill="1" applyBorder="1" applyAlignment="1">
      <alignment vertical="center"/>
    </xf>
    <xf numFmtId="0" fontId="5" fillId="55" borderId="3" xfId="80" applyFont="1" applyFill="1" applyBorder="1" applyAlignment="1">
      <alignment horizontal="left" vertical="center" indent="3"/>
    </xf>
    <xf numFmtId="176" fontId="5" fillId="55" borderId="3" xfId="80" applyNumberFormat="1" applyFont="1" applyFill="1" applyBorder="1" applyAlignment="1">
      <alignment vertical="center"/>
    </xf>
    <xf numFmtId="0" fontId="5" fillId="7" borderId="0" xfId="80" applyFont="1" applyFill="1" applyAlignment="1">
      <alignment horizontal="left" vertical="center" indent="4"/>
    </xf>
    <xf numFmtId="0" fontId="5" fillId="7" borderId="5" xfId="80" applyFont="1" applyFill="1" applyBorder="1" applyAlignment="1">
      <alignment horizontal="left" vertical="center" indent="4"/>
    </xf>
    <xf numFmtId="0" fontId="5" fillId="56" borderId="0" xfId="80" applyFont="1" applyFill="1" applyAlignment="1">
      <alignment vertical="center"/>
    </xf>
    <xf numFmtId="176" fontId="5" fillId="56" borderId="0" xfId="80" applyNumberFormat="1" applyFont="1" applyFill="1" applyAlignment="1">
      <alignment vertical="center"/>
    </xf>
    <xf numFmtId="0" fontId="5" fillId="55" borderId="3" xfId="80" applyFont="1" applyFill="1" applyBorder="1" applyAlignment="1">
      <alignment horizontal="left" vertical="center" indent="2"/>
    </xf>
    <xf numFmtId="0" fontId="5" fillId="7" borderId="0" xfId="80" applyFont="1" applyFill="1" applyAlignment="1">
      <alignment horizontal="left" vertical="center" indent="2"/>
    </xf>
    <xf numFmtId="0" fontId="5" fillId="7" borderId="5" xfId="80" applyFont="1" applyFill="1" applyBorder="1" applyAlignment="1">
      <alignment horizontal="left" vertical="center" indent="2"/>
    </xf>
    <xf numFmtId="0" fontId="5" fillId="55" borderId="3" xfId="80" applyFont="1" applyFill="1" applyBorder="1" applyAlignment="1">
      <alignment horizontal="left" vertical="center" indent="1"/>
    </xf>
    <xf numFmtId="0" fontId="5" fillId="0" borderId="0" xfId="80" applyFont="1" applyAlignment="1">
      <alignment vertical="center"/>
    </xf>
    <xf numFmtId="0" fontId="75" fillId="0" borderId="0" xfId="53" applyFont="1"/>
    <xf numFmtId="174" fontId="11" fillId="52" borderId="0" xfId="0" applyNumberFormat="1" applyFont="1" applyFill="1"/>
    <xf numFmtId="0" fontId="46" fillId="0" borderId="0" xfId="53" applyAlignment="1">
      <alignment horizontal="center"/>
    </xf>
    <xf numFmtId="0" fontId="46" fillId="0" borderId="0" xfId="53" applyAlignment="1">
      <alignment vertical="top" wrapText="1"/>
    </xf>
    <xf numFmtId="165" fontId="43" fillId="41" borderId="0" xfId="44" applyFont="1" applyFill="1" applyAlignment="1">
      <alignment horizontal="left" wrapText="1"/>
    </xf>
    <xf numFmtId="0" fontId="60" fillId="47" borderId="22" xfId="53" applyFont="1" applyFill="1" applyBorder="1" applyAlignment="1">
      <alignment horizontal="right" vertical="top" wrapText="1"/>
    </xf>
    <xf numFmtId="0" fontId="60" fillId="47" borderId="23" xfId="53" applyFont="1" applyFill="1" applyBorder="1" applyAlignment="1">
      <alignment horizontal="right" vertical="top" wrapText="1"/>
    </xf>
    <xf numFmtId="0" fontId="58" fillId="47" borderId="22" xfId="53" applyFont="1" applyFill="1" applyBorder="1" applyAlignment="1">
      <alignment vertical="top" wrapText="1"/>
    </xf>
    <xf numFmtId="0" fontId="58" fillId="47" borderId="24" xfId="53" applyFont="1" applyFill="1" applyBorder="1" applyAlignment="1">
      <alignment vertical="top" wrapText="1"/>
    </xf>
    <xf numFmtId="0" fontId="58" fillId="47" borderId="23" xfId="53" applyFont="1" applyFill="1" applyBorder="1" applyAlignment="1">
      <alignment vertical="top" wrapText="1"/>
    </xf>
    <xf numFmtId="0" fontId="60" fillId="48" borderId="22" xfId="53" applyFont="1" applyFill="1" applyBorder="1" applyAlignment="1">
      <alignment horizontal="right" vertical="center" wrapText="1"/>
    </xf>
    <xf numFmtId="0" fontId="60" fillId="48" borderId="23" xfId="53" applyFont="1" applyFill="1" applyBorder="1" applyAlignment="1">
      <alignment horizontal="right" vertical="center" wrapText="1"/>
    </xf>
    <xf numFmtId="0" fontId="59" fillId="47" borderId="22" xfId="53" applyFont="1" applyFill="1" applyBorder="1" applyAlignment="1">
      <alignment vertical="top" wrapText="1"/>
    </xf>
    <xf numFmtId="0" fontId="59" fillId="47" borderId="24" xfId="53" applyFont="1" applyFill="1" applyBorder="1" applyAlignment="1">
      <alignment vertical="top" wrapText="1"/>
    </xf>
    <xf numFmtId="0" fontId="59" fillId="47" borderId="23" xfId="53" applyFont="1" applyFill="1" applyBorder="1" applyAlignment="1">
      <alignment vertical="top" wrapText="1"/>
    </xf>
    <xf numFmtId="0" fontId="0" fillId="43" borderId="0" xfId="0" applyFill="1" applyAlignment="1">
      <alignment horizontal="center" vertical="center"/>
    </xf>
    <xf numFmtId="0" fontId="0" fillId="42" borderId="0" xfId="0" applyFill="1" applyAlignment="1">
      <alignment horizontal="center" vertical="center"/>
    </xf>
    <xf numFmtId="175" fontId="0" fillId="52" borderId="0" xfId="0" applyNumberFormat="1" applyFill="1"/>
  </cellXfs>
  <cellStyles count="81">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5x indented GHG Textfiels" xfId="49" xr:uid="{448C4ABB-6525-4422-85E5-276ED4ACA31E}"/>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Bold GHG Numbers (0.00)" xfId="50" xr:uid="{E70A28B6-BD71-47E8-BCA5-6579DBA67FE2}"/>
    <cellStyle name="Calculation" xfId="13" builtinId="22" customBuiltin="1"/>
    <cellStyle name="Check Cell" xfId="15" builtinId="23" customBuiltin="1"/>
    <cellStyle name="Comma" xfId="79" builtinId="3"/>
    <cellStyle name="Comma 2" xfId="51" xr:uid="{D409DC54-19E4-4245-B970-A8608BB177BA}"/>
    <cellStyle name="Comma 2 2" xfId="69" xr:uid="{B940EF74-A206-4491-884A-4DFDFBC5037E}"/>
    <cellStyle name="Comma 2 2 2" xfId="77" xr:uid="{FDB023F4-FA0B-4104-A14F-F8BEF30B9229}"/>
    <cellStyle name="Comma 2 3" xfId="73" xr:uid="{41F43CEB-BA63-465B-B289-6256D7EA1DC9}"/>
    <cellStyle name="Comma 3" xfId="65" xr:uid="{9A6D0B0A-0F4B-40B0-BEDE-5EACCD1F09CE}"/>
    <cellStyle name="Comma 3 2" xfId="66" xr:uid="{0F2AE348-9AD4-47EA-924C-50DD24901F93}"/>
    <cellStyle name="Comma 3 3" xfId="71" xr:uid="{F9B833E1-CA03-43B5-8B97-A861B93BE804}"/>
    <cellStyle name="Comma 3 3 2" xfId="78" xr:uid="{50E50287-E563-4ECE-AD0C-8B8FD2D011D1}"/>
    <cellStyle name="Comma 3 4" xfId="75" xr:uid="{3B75FCF6-2A23-4C2E-96F6-4E96C49DDC67}"/>
    <cellStyle name="Comma 4" xfId="72" xr:uid="{F619530B-5B8A-42C4-B10F-D9702950659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eadline" xfId="52" xr:uid="{05A4ECAF-86C4-4DAF-8CEC-52BC41EEE622}"/>
    <cellStyle name="Hyperlink" xfId="1" builtinId="8"/>
    <cellStyle name="Input" xfId="11" builtinId="20" customBuiltin="1"/>
    <cellStyle name="Linked Cell" xfId="14" builtinId="24" customBuiltin="1"/>
    <cellStyle name="Milliers 2" xfId="68" xr:uid="{A7654587-6C62-4CE6-B102-8F9906F9D4EA}"/>
    <cellStyle name="Neutral" xfId="10" builtinId="28" customBuiltin="1"/>
    <cellStyle name="Normal" xfId="0" builtinId="0"/>
    <cellStyle name="Normal 2" xfId="53" xr:uid="{2D6AC35C-DE83-4AE0-8CA9-486D8C583CEB}"/>
    <cellStyle name="Normal 2 2" xfId="80" xr:uid="{33FE4A32-F4B0-492C-B588-54AA25FA6619}"/>
    <cellStyle name="Normal 3" xfId="54" xr:uid="{1D59C185-709A-49B5-B185-EBA31D9907DF}"/>
    <cellStyle name="Normal 4" xfId="55" xr:uid="{2E8A9BDE-925E-4342-8740-B462087CC05D}"/>
    <cellStyle name="Normal 4 2" xfId="70" xr:uid="{3FF8B659-044C-471E-A3DF-E4F06F883690}"/>
    <cellStyle name="Normal 4 3" xfId="74" xr:uid="{E9687DE7-F448-4E81-A10A-2A2E01531016}"/>
    <cellStyle name="Normal 5" xfId="48" xr:uid="{569E8352-E42F-42C3-97E6-08255275B91A}"/>
    <cellStyle name="Normal 6" xfId="63" xr:uid="{4191B5F8-2932-4E75-8B8D-FC4E3D2E73B3}"/>
    <cellStyle name="Normal 6 2" xfId="64" xr:uid="{49D2B555-689D-453E-A6D2-CD85B73A6114}"/>
    <cellStyle name="Normal 7" xfId="62" xr:uid="{DCD679AC-0485-4068-B06D-23D6AC5B31F7}"/>
    <cellStyle name="Normal 8" xfId="45" xr:uid="{FFC270ED-41AE-4C81-B324-964429499321}"/>
    <cellStyle name="Normal GHG Numbers (0.00)" xfId="56" xr:uid="{C1AB834D-E359-47A5-8E1F-6934A3F16439}"/>
    <cellStyle name="Normal GHG whole table" xfId="57" xr:uid="{A721B1C6-85AD-4671-8AAD-F10FFD613CDA}"/>
    <cellStyle name="Normal GHG-Shade" xfId="58" xr:uid="{088540F3-3194-461C-8EAD-A22E38A32F79}"/>
    <cellStyle name="Normal_AppendixAU" xfId="44" xr:uid="{576E37DC-E119-452E-ADAF-D2163DBAEB34}"/>
    <cellStyle name="Note" xfId="17" builtinId="10" customBuiltin="1"/>
    <cellStyle name="Output" xfId="12" builtinId="21" customBuiltin="1"/>
    <cellStyle name="Pattern" xfId="59" xr:uid="{20F1AD39-D883-4E9D-B88F-41DEFB05D793}"/>
    <cellStyle name="Percent" xfId="2" builtinId="5"/>
    <cellStyle name="Percent 2" xfId="47" xr:uid="{62DD1FE6-EAD7-4169-83C1-77FD42D3E98B}"/>
    <cellStyle name="Percent 3" xfId="67" xr:uid="{251A9E31-E024-431C-BC9F-2D5318C0387C}"/>
    <cellStyle name="Pourcentage 2" xfId="46" xr:uid="{601616F4-F391-4735-BEB4-5ED37C97728B}"/>
    <cellStyle name="Standard_FI00EU01" xfId="60" xr:uid="{DC004CB2-FC9B-4BBB-8541-0122235FCFD5}"/>
    <cellStyle name="Title" xfId="3" builtinId="15" customBuiltin="1"/>
    <cellStyle name="Total" xfId="19" builtinId="25" customBuiltin="1"/>
    <cellStyle name="Warning Text" xfId="16" builtinId="11" customBuiltin="1"/>
    <cellStyle name="Year" xfId="61" xr:uid="{CFD74FB3-8140-4D84-A434-D7FE5396DAC1}"/>
    <cellStyle name="Κόμμα 2" xfId="76" xr:uid="{C4FCF727-3257-40F1-86F8-3A422F91F2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Arial"/>
                <a:ea typeface="Arial"/>
                <a:cs typeface="Arial"/>
              </a:defRPr>
            </a:pPr>
            <a:r>
              <a:rPr lang="en-GB" sz="1200" b="1" i="0" u="none" strike="noStrike" baseline="0">
                <a:solidFill>
                  <a:srgbClr val="000000"/>
                </a:solidFill>
                <a:latin typeface="Arial"/>
                <a:cs typeface="Arial"/>
              </a:rPr>
              <a:t>EU-27 Performance by mode for passenger transport</a:t>
            </a:r>
            <a:endParaRPr lang="en-GB" sz="1000" b="1" i="0" u="none" strike="noStrike" baseline="0">
              <a:solidFill>
                <a:srgbClr val="000000"/>
              </a:solidFill>
              <a:latin typeface="Arial"/>
              <a:cs typeface="Arial"/>
            </a:endParaRPr>
          </a:p>
          <a:p>
            <a:pPr>
              <a:defRPr sz="1000" b="0" i="0" u="none" strike="noStrike" baseline="0">
                <a:solidFill>
                  <a:srgbClr val="000000"/>
                </a:solidFill>
                <a:latin typeface="Arial"/>
                <a:ea typeface="Arial"/>
                <a:cs typeface="Arial"/>
              </a:defRPr>
            </a:pPr>
            <a:r>
              <a:rPr lang="en-GB" sz="1000" b="1" i="0" u="none" strike="noStrike" baseline="0">
                <a:solidFill>
                  <a:srgbClr val="000000"/>
                </a:solidFill>
                <a:latin typeface="Arial"/>
                <a:cs typeface="Arial"/>
              </a:rPr>
              <a:t>1995 - 2021</a:t>
            </a:r>
          </a:p>
          <a:p>
            <a:pPr>
              <a:defRPr sz="1000" b="0" i="0" u="none" strike="noStrike" baseline="0">
                <a:solidFill>
                  <a:srgbClr val="000000"/>
                </a:solidFill>
                <a:latin typeface="Arial"/>
                <a:ea typeface="Arial"/>
                <a:cs typeface="Arial"/>
              </a:defRPr>
            </a:pPr>
            <a:endParaRPr lang="en-GB" sz="1000" b="1" i="0" u="none" strike="noStrike" baseline="0">
              <a:solidFill>
                <a:srgbClr val="000000"/>
              </a:solidFill>
              <a:latin typeface="Arial"/>
              <a:cs typeface="Arial"/>
            </a:endParaRPr>
          </a:p>
          <a:p>
            <a:pPr>
              <a:defRPr sz="1000" b="0" i="0" u="none" strike="noStrike" baseline="0">
                <a:solidFill>
                  <a:srgbClr val="000000"/>
                </a:solidFill>
                <a:latin typeface="Arial"/>
                <a:ea typeface="Arial"/>
                <a:cs typeface="Arial"/>
              </a:defRPr>
            </a:pPr>
            <a:r>
              <a:rPr lang="en-GB" sz="800" b="1" i="0" u="none" strike="noStrike" baseline="0">
                <a:solidFill>
                  <a:srgbClr val="000000"/>
                </a:solidFill>
                <a:latin typeface="Arial"/>
                <a:cs typeface="Arial"/>
              </a:rPr>
              <a:t> billion passenger-kilometres</a:t>
            </a:r>
            <a:endParaRPr lang="en-GB"/>
          </a:p>
        </c:rich>
      </c:tx>
      <c:layout>
        <c:manualLayout>
          <c:xMode val="edge"/>
          <c:yMode val="edge"/>
          <c:x val="0.16640016797900262"/>
          <c:y val="9.9206349206349201E-3"/>
        </c:manualLayout>
      </c:layout>
      <c:overlay val="0"/>
      <c:spPr>
        <a:noFill/>
        <a:ln w="25400">
          <a:noFill/>
        </a:ln>
      </c:spPr>
    </c:title>
    <c:autoTitleDeleted val="0"/>
    <c:plotArea>
      <c:layout>
        <c:manualLayout>
          <c:layoutTarget val="inner"/>
          <c:xMode val="edge"/>
          <c:yMode val="edge"/>
          <c:x val="9.2605030146356196E-2"/>
          <c:y val="0.14880971090918563"/>
          <c:w val="0.8256006450005039"/>
          <c:h val="0.70436644416241201"/>
        </c:manualLayout>
      </c:layout>
      <c:lineChart>
        <c:grouping val="standard"/>
        <c:varyColors val="0"/>
        <c:ser>
          <c:idx val="1"/>
          <c:order val="0"/>
          <c:tx>
            <c:strRef>
              <c:f>passeng_graph!$B$37</c:f>
              <c:strCache>
                <c:ptCount val="1"/>
                <c:pt idx="0">
                  <c:v>Passenger Cars</c:v>
                </c:pt>
              </c:strCache>
            </c:strRef>
          </c:tx>
          <c:spPr>
            <a:ln w="25400">
              <a:solidFill>
                <a:srgbClr val="993300"/>
              </a:solidFill>
              <a:prstDash val="solid"/>
            </a:ln>
          </c:spPr>
          <c:marker>
            <c:symbol val="square"/>
            <c:size val="6"/>
            <c:spPr>
              <a:noFill/>
              <a:ln>
                <a:solidFill>
                  <a:srgbClr val="9933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passeng_graph!$C$37:$AC$37</c:f>
              <c:numCache>
                <c:formatCode>0.0</c:formatCode>
                <c:ptCount val="27"/>
                <c:pt idx="0">
                  <c:v>3283.7635352382986</c:v>
                </c:pt>
                <c:pt idx="1">
                  <c:v>3343.4005296782343</c:v>
                </c:pt>
                <c:pt idx="2">
                  <c:v>3412.1993932868522</c:v>
                </c:pt>
                <c:pt idx="3">
                  <c:v>3507.1338683711424</c:v>
                </c:pt>
                <c:pt idx="4">
                  <c:v>3610.5575238836655</c:v>
                </c:pt>
                <c:pt idx="5">
                  <c:v>3660.3550623140204</c:v>
                </c:pt>
                <c:pt idx="6">
                  <c:v>3734.2157647230588</c:v>
                </c:pt>
                <c:pt idx="7">
                  <c:v>3789.3050249260709</c:v>
                </c:pt>
                <c:pt idx="8">
                  <c:v>3826.1956189610128</c:v>
                </c:pt>
                <c:pt idx="9">
                  <c:v>3878.1627438382161</c:v>
                </c:pt>
                <c:pt idx="10">
                  <c:v>3839.1794808863438</c:v>
                </c:pt>
                <c:pt idx="11">
                  <c:v>3875.2614469870077</c:v>
                </c:pt>
                <c:pt idx="12">
                  <c:v>3921.2560941458078</c:v>
                </c:pt>
                <c:pt idx="13">
                  <c:v>3931.6239841889396</c:v>
                </c:pt>
                <c:pt idx="14">
                  <c:v>4009.2120907480175</c:v>
                </c:pt>
                <c:pt idx="15">
                  <c:v>3975.8509514257871</c:v>
                </c:pt>
                <c:pt idx="16">
                  <c:v>3943.6434280371873</c:v>
                </c:pt>
                <c:pt idx="17">
                  <c:v>3904.5431623219174</c:v>
                </c:pt>
                <c:pt idx="18">
                  <c:v>3964.794984671576</c:v>
                </c:pt>
                <c:pt idx="19">
                  <c:v>4020.2617494762826</c:v>
                </c:pt>
                <c:pt idx="20">
                  <c:v>4110.5450140439361</c:v>
                </c:pt>
                <c:pt idx="21">
                  <c:v>4196.60176279402</c:v>
                </c:pt>
                <c:pt idx="22">
                  <c:v>4241.3578006787102</c:v>
                </c:pt>
                <c:pt idx="23">
                  <c:v>4261.0432924775987</c:v>
                </c:pt>
                <c:pt idx="24">
                  <c:v>4298.3221246594003</c:v>
                </c:pt>
                <c:pt idx="25">
                  <c:v>3516.8992746836843</c:v>
                </c:pt>
                <c:pt idx="26">
                  <c:v>3742.2362108397956</c:v>
                </c:pt>
              </c:numCache>
            </c:numRef>
          </c:val>
          <c:smooth val="0"/>
          <c:extLst>
            <c:ext xmlns:c16="http://schemas.microsoft.com/office/drawing/2014/chart" uri="{C3380CC4-5D6E-409C-BE32-E72D297353CC}">
              <c16:uniqueId val="{00000000-6AC8-4A90-BDBD-32E45614BA27}"/>
            </c:ext>
          </c:extLst>
        </c:ser>
        <c:dLbls>
          <c:showLegendKey val="0"/>
          <c:showVal val="0"/>
          <c:showCatName val="0"/>
          <c:showSerName val="0"/>
          <c:showPercent val="0"/>
          <c:showBubbleSize val="0"/>
        </c:dLbls>
        <c:marker val="1"/>
        <c:smooth val="0"/>
        <c:axId val="132297856"/>
        <c:axId val="132299776"/>
      </c:lineChart>
      <c:lineChart>
        <c:grouping val="standard"/>
        <c:varyColors val="0"/>
        <c:ser>
          <c:idx val="0"/>
          <c:order val="1"/>
          <c:tx>
            <c:strRef>
              <c:f>passeng_graph!$B$38</c:f>
              <c:strCache>
                <c:ptCount val="1"/>
                <c:pt idx="0">
                  <c:v>Powered 2-wheelers</c:v>
                </c:pt>
              </c:strCache>
            </c:strRef>
          </c:tx>
          <c:spPr>
            <a:ln w="25400">
              <a:solidFill>
                <a:srgbClr val="000000"/>
              </a:solidFill>
              <a:prstDash val="solid"/>
            </a:ln>
          </c:spPr>
          <c:marker>
            <c:symbol val="circle"/>
            <c:size val="7"/>
            <c:spPr>
              <a:solidFill>
                <a:srgbClr val="000000"/>
              </a:solidFill>
              <a:ln>
                <a:solidFill>
                  <a:srgbClr val="0000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passeng_graph!$C$38:$AC$38</c:f>
              <c:numCache>
                <c:formatCode>0.0</c:formatCode>
                <c:ptCount val="27"/>
                <c:pt idx="0">
                  <c:v>108.17833035820433</c:v>
                </c:pt>
                <c:pt idx="1">
                  <c:v>109.8361427320414</c:v>
                </c:pt>
                <c:pt idx="2">
                  <c:v>113.86129153737258</c:v>
                </c:pt>
                <c:pt idx="3">
                  <c:v>117.9441173104518</c:v>
                </c:pt>
                <c:pt idx="4">
                  <c:v>121.23787595527121</c:v>
                </c:pt>
                <c:pt idx="5">
                  <c:v>98.941118865860219</c:v>
                </c:pt>
                <c:pt idx="6">
                  <c:v>102.90777877467487</c:v>
                </c:pt>
                <c:pt idx="7">
                  <c:v>104.22143765335814</c:v>
                </c:pt>
                <c:pt idx="8">
                  <c:v>107.27362723268587</c:v>
                </c:pt>
                <c:pt idx="9">
                  <c:v>110.79803852825337</c:v>
                </c:pt>
                <c:pt idx="10">
                  <c:v>114.31005461044045</c:v>
                </c:pt>
                <c:pt idx="11">
                  <c:v>113.24001948371354</c:v>
                </c:pt>
                <c:pt idx="12">
                  <c:v>109.24806554776958</c:v>
                </c:pt>
                <c:pt idx="13">
                  <c:v>114.17393516820219</c:v>
                </c:pt>
                <c:pt idx="14">
                  <c:v>111.64451382255247</c:v>
                </c:pt>
                <c:pt idx="15">
                  <c:v>113.4680396817656</c:v>
                </c:pt>
                <c:pt idx="16">
                  <c:v>117.39495933156536</c:v>
                </c:pt>
                <c:pt idx="17">
                  <c:v>114.77132204355871</c:v>
                </c:pt>
                <c:pt idx="18">
                  <c:v>114.30380862898357</c:v>
                </c:pt>
                <c:pt idx="19">
                  <c:v>117.04674852749726</c:v>
                </c:pt>
                <c:pt idx="20">
                  <c:v>116.98197982151579</c:v>
                </c:pt>
                <c:pt idx="21">
                  <c:v>118.27858662681939</c:v>
                </c:pt>
                <c:pt idx="22">
                  <c:v>111.81209518179628</c:v>
                </c:pt>
                <c:pt idx="23">
                  <c:v>106.39739533905855</c:v>
                </c:pt>
                <c:pt idx="24">
                  <c:v>112.9728842398344</c:v>
                </c:pt>
                <c:pt idx="25">
                  <c:v>100.53533138836386</c:v>
                </c:pt>
                <c:pt idx="26">
                  <c:v>104.77351557530889</c:v>
                </c:pt>
              </c:numCache>
            </c:numRef>
          </c:val>
          <c:smooth val="0"/>
          <c:extLst>
            <c:ext xmlns:c16="http://schemas.microsoft.com/office/drawing/2014/chart" uri="{C3380CC4-5D6E-409C-BE32-E72D297353CC}">
              <c16:uniqueId val="{00000001-6AC8-4A90-BDBD-32E45614BA27}"/>
            </c:ext>
          </c:extLst>
        </c:ser>
        <c:ser>
          <c:idx val="3"/>
          <c:order val="2"/>
          <c:tx>
            <c:strRef>
              <c:f>passeng_graph!$B$39</c:f>
              <c:strCache>
                <c:ptCount val="1"/>
                <c:pt idx="0">
                  <c:v>Buses &amp; Coaches</c:v>
                </c:pt>
              </c:strCache>
            </c:strRef>
          </c:tx>
          <c:spPr>
            <a:ln w="25400">
              <a:solidFill>
                <a:srgbClr val="FF0000"/>
              </a:solidFill>
              <a:prstDash val="solid"/>
            </a:ln>
          </c:spPr>
          <c:marker>
            <c:symbol val="x"/>
            <c:size val="3"/>
            <c:spPr>
              <a:solidFill>
                <a:srgbClr val="FF0000"/>
              </a:solidFill>
              <a:ln>
                <a:solidFill>
                  <a:srgbClr val="FF00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passeng_graph!$C$39:$AC$39</c:f>
              <c:numCache>
                <c:formatCode>0.0</c:formatCode>
                <c:ptCount val="27"/>
                <c:pt idx="0">
                  <c:v>468.02840644355865</c:v>
                </c:pt>
                <c:pt idx="1">
                  <c:v>472.88897060546248</c:v>
                </c:pt>
                <c:pt idx="2">
                  <c:v>475.72177987370736</c:v>
                </c:pt>
                <c:pt idx="3">
                  <c:v>478.18777007612073</c:v>
                </c:pt>
                <c:pt idx="4">
                  <c:v>479.38473191406047</c:v>
                </c:pt>
                <c:pt idx="5">
                  <c:v>496.48234560773267</c:v>
                </c:pt>
                <c:pt idx="6">
                  <c:v>495.60992962193603</c:v>
                </c:pt>
                <c:pt idx="7">
                  <c:v>492.83179924435063</c:v>
                </c:pt>
                <c:pt idx="8">
                  <c:v>495.56518499416131</c:v>
                </c:pt>
                <c:pt idx="9">
                  <c:v>500.16537130745064</c:v>
                </c:pt>
                <c:pt idx="10">
                  <c:v>497.75543070272653</c:v>
                </c:pt>
                <c:pt idx="11">
                  <c:v>497.84121747374417</c:v>
                </c:pt>
                <c:pt idx="12">
                  <c:v>507.88321228594589</c:v>
                </c:pt>
                <c:pt idx="13">
                  <c:v>514.13296293375333</c:v>
                </c:pt>
                <c:pt idx="14">
                  <c:v>489.74897799444329</c:v>
                </c:pt>
                <c:pt idx="15">
                  <c:v>482.18730539438303</c:v>
                </c:pt>
                <c:pt idx="16">
                  <c:v>485.63631790802879</c:v>
                </c:pt>
                <c:pt idx="17">
                  <c:v>481.08994628181415</c:v>
                </c:pt>
                <c:pt idx="18">
                  <c:v>479.60734783520479</c:v>
                </c:pt>
                <c:pt idx="19">
                  <c:v>475.16563679056947</c:v>
                </c:pt>
                <c:pt idx="20">
                  <c:v>490.88932691649268</c:v>
                </c:pt>
                <c:pt idx="21">
                  <c:v>495.29620518255615</c:v>
                </c:pt>
                <c:pt idx="22">
                  <c:v>477.31698917737674</c:v>
                </c:pt>
                <c:pt idx="23">
                  <c:v>481.00326459190705</c:v>
                </c:pt>
                <c:pt idx="24">
                  <c:v>484.94605021896331</c:v>
                </c:pt>
                <c:pt idx="25">
                  <c:v>290.53601561368248</c:v>
                </c:pt>
                <c:pt idx="26">
                  <c:v>327.01146241477761</c:v>
                </c:pt>
              </c:numCache>
            </c:numRef>
          </c:val>
          <c:smooth val="0"/>
          <c:extLst>
            <c:ext xmlns:c16="http://schemas.microsoft.com/office/drawing/2014/chart" uri="{C3380CC4-5D6E-409C-BE32-E72D297353CC}">
              <c16:uniqueId val="{00000002-6AC8-4A90-BDBD-32E45614BA27}"/>
            </c:ext>
          </c:extLst>
        </c:ser>
        <c:ser>
          <c:idx val="5"/>
          <c:order val="3"/>
          <c:tx>
            <c:strRef>
              <c:f>passeng_graph!$B$40</c:f>
              <c:strCache>
                <c:ptCount val="1"/>
                <c:pt idx="0">
                  <c:v>Railways</c:v>
                </c:pt>
              </c:strCache>
            </c:strRef>
          </c:tx>
          <c:spPr>
            <a:ln w="25400">
              <a:solidFill>
                <a:srgbClr val="339966"/>
              </a:solidFill>
              <a:prstDash val="solid"/>
            </a:ln>
          </c:spPr>
          <c:marker>
            <c:symbol val="triangle"/>
            <c:size val="7"/>
            <c:spPr>
              <a:solidFill>
                <a:srgbClr val="339966"/>
              </a:solidFill>
              <a:ln>
                <a:solidFill>
                  <a:srgbClr val="339966"/>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passeng_graph!$C$40:$AC$40</c:f>
              <c:numCache>
                <c:formatCode>0.0</c:formatCode>
                <c:ptCount val="27"/>
                <c:pt idx="0">
                  <c:v>312.65000000000009</c:v>
                </c:pt>
                <c:pt idx="1">
                  <c:v>315.47100000000012</c:v>
                </c:pt>
                <c:pt idx="2">
                  <c:v>313.14999999999992</c:v>
                </c:pt>
                <c:pt idx="3">
                  <c:v>311.64800000000008</c:v>
                </c:pt>
                <c:pt idx="4">
                  <c:v>316.50700000000001</c:v>
                </c:pt>
                <c:pt idx="5">
                  <c:v>338.58678502490824</c:v>
                </c:pt>
                <c:pt idx="6">
                  <c:v>339.89458030944149</c:v>
                </c:pt>
                <c:pt idx="7">
                  <c:v>331.90780261380462</c:v>
                </c:pt>
                <c:pt idx="8">
                  <c:v>326.77894756335343</c:v>
                </c:pt>
                <c:pt idx="9">
                  <c:v>331.947</c:v>
                </c:pt>
                <c:pt idx="10">
                  <c:v>339.82400000000007</c:v>
                </c:pt>
                <c:pt idx="11">
                  <c:v>349.37900000000002</c:v>
                </c:pt>
                <c:pt idx="12">
                  <c:v>352.63640746100009</c:v>
                </c:pt>
                <c:pt idx="13">
                  <c:v>365.52954694300007</c:v>
                </c:pt>
                <c:pt idx="14">
                  <c:v>358.18360376100009</c:v>
                </c:pt>
                <c:pt idx="15">
                  <c:v>357.05523726746628</c:v>
                </c:pt>
                <c:pt idx="16">
                  <c:v>363.23495330985861</c:v>
                </c:pt>
                <c:pt idx="17">
                  <c:v>366.39065120198177</c:v>
                </c:pt>
                <c:pt idx="18">
                  <c:v>370.80426886941399</c:v>
                </c:pt>
                <c:pt idx="19">
                  <c:v>375.20411951914656</c:v>
                </c:pt>
                <c:pt idx="20">
                  <c:v>381.10632936015401</c:v>
                </c:pt>
                <c:pt idx="21">
                  <c:v>386.32530790182039</c:v>
                </c:pt>
                <c:pt idx="22">
                  <c:v>400.73763582000009</c:v>
                </c:pt>
                <c:pt idx="23">
                  <c:v>407.129068754</c:v>
                </c:pt>
                <c:pt idx="24">
                  <c:v>420.75364493000001</c:v>
                </c:pt>
                <c:pt idx="25">
                  <c:v>227.23313354200002</c:v>
                </c:pt>
                <c:pt idx="26">
                  <c:v>265.23614263100001</c:v>
                </c:pt>
              </c:numCache>
            </c:numRef>
          </c:val>
          <c:smooth val="0"/>
          <c:extLst>
            <c:ext xmlns:c16="http://schemas.microsoft.com/office/drawing/2014/chart" uri="{C3380CC4-5D6E-409C-BE32-E72D297353CC}">
              <c16:uniqueId val="{00000003-6AC8-4A90-BDBD-32E45614BA27}"/>
            </c:ext>
          </c:extLst>
        </c:ser>
        <c:ser>
          <c:idx val="6"/>
          <c:order val="4"/>
          <c:tx>
            <c:strRef>
              <c:f>passeng_graph!$B$41</c:f>
              <c:strCache>
                <c:ptCount val="1"/>
                <c:pt idx="0">
                  <c:v>Tram &amp; Metro</c:v>
                </c:pt>
              </c:strCache>
            </c:strRef>
          </c:tx>
          <c:spPr>
            <a:ln w="25400">
              <a:solidFill>
                <a:srgbClr val="FF9900"/>
              </a:solidFill>
              <a:prstDash val="solid"/>
            </a:ln>
          </c:spPr>
          <c:marker>
            <c:symbol val="star"/>
            <c:size val="7"/>
            <c:spPr>
              <a:noFill/>
              <a:ln>
                <a:solidFill>
                  <a:srgbClr val="FF99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passeng_graph!$C$41:$AC$41</c:f>
              <c:numCache>
                <c:formatCode>0.0</c:formatCode>
                <c:ptCount val="27"/>
                <c:pt idx="0">
                  <c:v>63.801627306091206</c:v>
                </c:pt>
                <c:pt idx="1">
                  <c:v>64.910128525276747</c:v>
                </c:pt>
                <c:pt idx="2">
                  <c:v>65.322641438807437</c:v>
                </c:pt>
                <c:pt idx="3">
                  <c:v>66.047922130725382</c:v>
                </c:pt>
                <c:pt idx="4">
                  <c:v>67.010399918778532</c:v>
                </c:pt>
                <c:pt idx="5">
                  <c:v>67.843840564744099</c:v>
                </c:pt>
                <c:pt idx="6">
                  <c:v>68.539656573900217</c:v>
                </c:pt>
                <c:pt idx="7">
                  <c:v>69.374812774150158</c:v>
                </c:pt>
                <c:pt idx="8">
                  <c:v>70.18336190555614</c:v>
                </c:pt>
                <c:pt idx="9">
                  <c:v>72.445632887244102</c:v>
                </c:pt>
                <c:pt idx="10">
                  <c:v>73.154697458878715</c:v>
                </c:pt>
                <c:pt idx="11">
                  <c:v>74.583334218657839</c:v>
                </c:pt>
                <c:pt idx="12">
                  <c:v>76.350815575898523</c:v>
                </c:pt>
                <c:pt idx="13">
                  <c:v>79.124684832482046</c:v>
                </c:pt>
                <c:pt idx="14">
                  <c:v>78.491058768954531</c:v>
                </c:pt>
                <c:pt idx="15">
                  <c:v>80.818824573023448</c:v>
                </c:pt>
                <c:pt idx="16">
                  <c:v>81.212759154899217</c:v>
                </c:pt>
                <c:pt idx="17">
                  <c:v>82.300482448189484</c:v>
                </c:pt>
                <c:pt idx="18">
                  <c:v>81.8741939491415</c:v>
                </c:pt>
                <c:pt idx="19">
                  <c:v>82.028681334256589</c:v>
                </c:pt>
                <c:pt idx="20">
                  <c:v>79.939703886067946</c:v>
                </c:pt>
                <c:pt idx="21">
                  <c:v>82.344575219371464</c:v>
                </c:pt>
                <c:pt idx="22">
                  <c:v>84.124391371363302</c:v>
                </c:pt>
                <c:pt idx="23">
                  <c:v>86.275847035955294</c:v>
                </c:pt>
                <c:pt idx="24">
                  <c:v>86.131809635050871</c:v>
                </c:pt>
                <c:pt idx="25">
                  <c:v>51.633246886218757</c:v>
                </c:pt>
                <c:pt idx="26">
                  <c:v>55.543667320154668</c:v>
                </c:pt>
              </c:numCache>
            </c:numRef>
          </c:val>
          <c:smooth val="0"/>
          <c:extLst>
            <c:ext xmlns:c16="http://schemas.microsoft.com/office/drawing/2014/chart" uri="{C3380CC4-5D6E-409C-BE32-E72D297353CC}">
              <c16:uniqueId val="{00000004-6AC8-4A90-BDBD-32E45614BA27}"/>
            </c:ext>
          </c:extLst>
        </c:ser>
        <c:ser>
          <c:idx val="2"/>
          <c:order val="5"/>
          <c:tx>
            <c:strRef>
              <c:f>passeng_graph!$B$42</c:f>
              <c:strCache>
                <c:ptCount val="1"/>
                <c:pt idx="0">
                  <c:v>Air</c:v>
                </c:pt>
              </c:strCache>
            </c:strRef>
          </c:tx>
          <c:spPr>
            <a:ln w="25400">
              <a:solidFill>
                <a:srgbClr val="00FF00"/>
              </a:solidFill>
              <a:prstDash val="solid"/>
            </a:ln>
          </c:spPr>
          <c:marker>
            <c:symbol val="diamond"/>
            <c:size val="7"/>
            <c:spPr>
              <a:solidFill>
                <a:srgbClr val="00FF00"/>
              </a:solidFill>
              <a:ln>
                <a:solidFill>
                  <a:srgbClr val="00FF00"/>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passeng_graph!$C$42:$AC$42</c:f>
              <c:numCache>
                <c:formatCode>0.0</c:formatCode>
                <c:ptCount val="27"/>
                <c:pt idx="0">
                  <c:v>237.23260425819345</c:v>
                </c:pt>
                <c:pt idx="1">
                  <c:v>250.94547155635493</c:v>
                </c:pt>
                <c:pt idx="2">
                  <c:v>267.40091231414868</c:v>
                </c:pt>
                <c:pt idx="3">
                  <c:v>280.42813624740205</c:v>
                </c:pt>
                <c:pt idx="4">
                  <c:v>291.39843008593124</c:v>
                </c:pt>
                <c:pt idx="5">
                  <c:v>313.33901776298956</c:v>
                </c:pt>
                <c:pt idx="6">
                  <c:v>310.59644430335726</c:v>
                </c:pt>
                <c:pt idx="7">
                  <c:v>305.11129738409272</c:v>
                </c:pt>
                <c:pt idx="8">
                  <c:v>317.45287795243803</c:v>
                </c:pt>
                <c:pt idx="9">
                  <c:v>338.02217889968028</c:v>
                </c:pt>
                <c:pt idx="10">
                  <c:v>361.33405330655478</c:v>
                </c:pt>
                <c:pt idx="11">
                  <c:v>376.41820733453238</c:v>
                </c:pt>
                <c:pt idx="12">
                  <c:v>392.1880047274181</c:v>
                </c:pt>
                <c:pt idx="13">
                  <c:v>376.11495059056739</c:v>
                </c:pt>
                <c:pt idx="14">
                  <c:v>354.92849264757626</c:v>
                </c:pt>
                <c:pt idx="15">
                  <c:v>370.75245692511044</c:v>
                </c:pt>
                <c:pt idx="16">
                  <c:v>401.77865536262908</c:v>
                </c:pt>
                <c:pt idx="17">
                  <c:v>396.27014489090743</c:v>
                </c:pt>
                <c:pt idx="18">
                  <c:v>397.73641968961851</c:v>
                </c:pt>
                <c:pt idx="19">
                  <c:v>419.02452329888411</c:v>
                </c:pt>
                <c:pt idx="20">
                  <c:v>445.01450441033342</c:v>
                </c:pt>
                <c:pt idx="21">
                  <c:v>485.00004454527959</c:v>
                </c:pt>
                <c:pt idx="22">
                  <c:v>529.25685144457611</c:v>
                </c:pt>
                <c:pt idx="23">
                  <c:v>562.20153599553566</c:v>
                </c:pt>
                <c:pt idx="24">
                  <c:v>575.376876197191</c:v>
                </c:pt>
                <c:pt idx="25">
                  <c:v>175.83677942627764</c:v>
                </c:pt>
                <c:pt idx="26">
                  <c:v>270.14726196373948</c:v>
                </c:pt>
              </c:numCache>
            </c:numRef>
          </c:val>
          <c:smooth val="0"/>
          <c:extLst>
            <c:ext xmlns:c16="http://schemas.microsoft.com/office/drawing/2014/chart" uri="{C3380CC4-5D6E-409C-BE32-E72D297353CC}">
              <c16:uniqueId val="{00000005-6AC8-4A90-BDBD-32E45614BA27}"/>
            </c:ext>
          </c:extLst>
        </c:ser>
        <c:ser>
          <c:idx val="4"/>
          <c:order val="6"/>
          <c:tx>
            <c:strRef>
              <c:f>passeng_graph!$B$43</c:f>
              <c:strCache>
                <c:ptCount val="1"/>
                <c:pt idx="0">
                  <c:v>Sea</c:v>
                </c:pt>
              </c:strCache>
            </c:strRef>
          </c:tx>
          <c:spPr>
            <a:ln w="25400">
              <a:solidFill>
                <a:srgbClr val="0000FF"/>
              </a:solidFill>
              <a:prstDash val="solid"/>
            </a:ln>
          </c:spPr>
          <c:marker>
            <c:symbol val="triangle"/>
            <c:size val="3"/>
            <c:spPr>
              <a:solidFill>
                <a:srgbClr val="0000FF"/>
              </a:solidFill>
              <a:ln>
                <a:solidFill>
                  <a:srgbClr val="0000FF"/>
                </a:solidFill>
                <a:prstDash val="solid"/>
              </a:ln>
            </c:spPr>
          </c:marker>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passeng_graph!$C$43:$AC$43</c:f>
              <c:numCache>
                <c:formatCode>0.0</c:formatCode>
                <c:ptCount val="27"/>
                <c:pt idx="0">
                  <c:v>22.75660718736945</c:v>
                </c:pt>
                <c:pt idx="1">
                  <c:v>22.551592708203962</c:v>
                </c:pt>
                <c:pt idx="2">
                  <c:v>22.346578229038471</c:v>
                </c:pt>
                <c:pt idx="3">
                  <c:v>22.090310130081608</c:v>
                </c:pt>
                <c:pt idx="4">
                  <c:v>21.834042031124746</c:v>
                </c:pt>
                <c:pt idx="5">
                  <c:v>21.372759453002395</c:v>
                </c:pt>
                <c:pt idx="6">
                  <c:v>21.526520312376515</c:v>
                </c:pt>
                <c:pt idx="7">
                  <c:v>22.200008505158266</c:v>
                </c:pt>
                <c:pt idx="8">
                  <c:v>22.097527288736458</c:v>
                </c:pt>
                <c:pt idx="9">
                  <c:v>21.838080383682794</c:v>
                </c:pt>
                <c:pt idx="10">
                  <c:v>21.301470549563206</c:v>
                </c:pt>
                <c:pt idx="11">
                  <c:v>21.376279934270869</c:v>
                </c:pt>
                <c:pt idx="12">
                  <c:v>21.335411366439864</c:v>
                </c:pt>
                <c:pt idx="13">
                  <c:v>21.870651616757328</c:v>
                </c:pt>
                <c:pt idx="14">
                  <c:v>22.447108828233201</c:v>
                </c:pt>
                <c:pt idx="15">
                  <c:v>22.489290677301</c:v>
                </c:pt>
                <c:pt idx="16">
                  <c:v>20.009872719529735</c:v>
                </c:pt>
                <c:pt idx="17">
                  <c:v>18.524148504413564</c:v>
                </c:pt>
                <c:pt idx="18">
                  <c:v>19.265155534676669</c:v>
                </c:pt>
                <c:pt idx="19">
                  <c:v>19.44140478978127</c:v>
                </c:pt>
                <c:pt idx="20">
                  <c:v>19.380846533397605</c:v>
                </c:pt>
                <c:pt idx="21">
                  <c:v>18.440519044155</c:v>
                </c:pt>
                <c:pt idx="22">
                  <c:v>19.68080598334593</c:v>
                </c:pt>
                <c:pt idx="23">
                  <c:v>20.807631828738668</c:v>
                </c:pt>
                <c:pt idx="24">
                  <c:v>21.133986957134791</c:v>
                </c:pt>
                <c:pt idx="25">
                  <c:v>10.371184808162786</c:v>
                </c:pt>
                <c:pt idx="26">
                  <c:v>13.778071528178804</c:v>
                </c:pt>
              </c:numCache>
            </c:numRef>
          </c:val>
          <c:smooth val="0"/>
          <c:extLst>
            <c:ext xmlns:c16="http://schemas.microsoft.com/office/drawing/2014/chart" uri="{C3380CC4-5D6E-409C-BE32-E72D297353CC}">
              <c16:uniqueId val="{00000006-6AC8-4A90-BDBD-32E45614BA27}"/>
            </c:ext>
          </c:extLst>
        </c:ser>
        <c:ser>
          <c:idx val="7"/>
          <c:order val="7"/>
          <c:tx>
            <c:strRef>
              <c:f>passeng_graph!$B$44</c:f>
              <c:strCache>
                <c:ptCount val="1"/>
                <c:pt idx="0">
                  <c:v>Total</c:v>
                </c:pt>
              </c:strCache>
            </c:strRef>
          </c:tx>
          <c:cat>
            <c:numRef>
              <c:f>passeng_graph!$C$36:$AC$36</c:f>
              <c:numCache>
                <c:formatCode>@</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passeng_graph!$C$44:$Z$44</c:f>
              <c:numCache>
                <c:formatCode>0.0</c:formatCode>
                <c:ptCount val="24"/>
                <c:pt idx="0">
                  <c:v>4496.4111107917161</c:v>
                </c:pt>
                <c:pt idx="1">
                  <c:v>4580.0038358055745</c:v>
                </c:pt>
                <c:pt idx="2">
                  <c:v>4670.0025966799267</c:v>
                </c:pt>
                <c:pt idx="3">
                  <c:v>4783.4801242659241</c:v>
                </c:pt>
                <c:pt idx="4">
                  <c:v>4907.9300037888315</c:v>
                </c:pt>
                <c:pt idx="5">
                  <c:v>4996.9209295932578</c:v>
                </c:pt>
                <c:pt idx="6">
                  <c:v>5073.2906746187446</c:v>
                </c:pt>
                <c:pt idx="7">
                  <c:v>5114.9521831009861</c:v>
                </c:pt>
                <c:pt idx="8">
                  <c:v>5165.5471458979437</c:v>
                </c:pt>
                <c:pt idx="9">
                  <c:v>5253.3790458445274</c:v>
                </c:pt>
                <c:pt idx="10">
                  <c:v>5246.8591875145084</c:v>
                </c:pt>
                <c:pt idx="11">
                  <c:v>5308.0995054319274</c:v>
                </c:pt>
                <c:pt idx="12">
                  <c:v>5380.8980111102801</c:v>
                </c:pt>
                <c:pt idx="13">
                  <c:v>5402.5707162737026</c:v>
                </c:pt>
                <c:pt idx="14">
                  <c:v>5424.6558465707785</c:v>
                </c:pt>
                <c:pt idx="15">
                  <c:v>5402.6221059448371</c:v>
                </c:pt>
                <c:pt idx="16">
                  <c:v>5412.9109458236981</c:v>
                </c:pt>
                <c:pt idx="17">
                  <c:v>5363.8898576927832</c:v>
                </c:pt>
                <c:pt idx="18">
                  <c:v>5428.3861791786157</c:v>
                </c:pt>
                <c:pt idx="19">
                  <c:v>5508.1728637364185</c:v>
                </c:pt>
                <c:pt idx="20">
                  <c:v>5643.8577049718979</c:v>
                </c:pt>
                <c:pt idx="21">
                  <c:v>5782.2870013140218</c:v>
                </c:pt>
                <c:pt idx="22">
                  <c:v>5864.286569657168</c:v>
                </c:pt>
                <c:pt idx="23">
                  <c:v>5924.8580360227943</c:v>
                </c:pt>
              </c:numCache>
            </c:numRef>
          </c:val>
          <c:smooth val="0"/>
          <c:extLst>
            <c:ext xmlns:c16="http://schemas.microsoft.com/office/drawing/2014/chart" uri="{C3380CC4-5D6E-409C-BE32-E72D297353CC}">
              <c16:uniqueId val="{00000007-6AC8-4A90-BDBD-32E45614BA27}"/>
            </c:ext>
          </c:extLst>
        </c:ser>
        <c:dLbls>
          <c:showLegendKey val="0"/>
          <c:showVal val="0"/>
          <c:showCatName val="0"/>
          <c:showSerName val="0"/>
          <c:showPercent val="0"/>
          <c:showBubbleSize val="0"/>
        </c:dLbls>
        <c:marker val="1"/>
        <c:smooth val="0"/>
        <c:axId val="134677632"/>
        <c:axId val="134679168"/>
      </c:lineChart>
      <c:catAx>
        <c:axId val="132297856"/>
        <c:scaling>
          <c:orientation val="minMax"/>
        </c:scaling>
        <c:delete val="0"/>
        <c:axPos val="b"/>
        <c:numFmt formatCode="@"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32299776"/>
        <c:crosses val="autoZero"/>
        <c:auto val="1"/>
        <c:lblAlgn val="ctr"/>
        <c:lblOffset val="100"/>
        <c:tickLblSkip val="1"/>
        <c:tickMarkSkip val="1"/>
        <c:noMultiLvlLbl val="0"/>
      </c:catAx>
      <c:valAx>
        <c:axId val="132299776"/>
        <c:scaling>
          <c:orientation val="minMax"/>
          <c:max val="5500"/>
          <c:min val="0"/>
        </c:scaling>
        <c:delete val="0"/>
        <c:axPos val="l"/>
        <c:title>
          <c:tx>
            <c:rich>
              <a:bodyPr/>
              <a:lstStyle/>
              <a:p>
                <a:pPr>
                  <a:defRPr sz="800" b="1" i="0" u="none" strike="noStrike" baseline="0">
                    <a:solidFill>
                      <a:srgbClr val="000000"/>
                    </a:solidFill>
                    <a:latin typeface="Arial"/>
                    <a:ea typeface="Arial"/>
                    <a:cs typeface="Arial"/>
                  </a:defRPr>
                </a:pPr>
                <a:r>
                  <a:rPr lang="en-GB"/>
                  <a:t>Passenger Cars scale</a:t>
                </a:r>
              </a:p>
            </c:rich>
          </c:tx>
          <c:layout>
            <c:manualLayout>
              <c:xMode val="edge"/>
              <c:yMode val="edge"/>
              <c:x val="8.0000000000000002E-3"/>
              <c:y val="0.37896908719743361"/>
            </c:manualLayout>
          </c:layout>
          <c:overlay val="0"/>
          <c:spPr>
            <a:noFill/>
            <a:ln w="25400">
              <a:noFill/>
            </a:ln>
          </c:spPr>
        </c:title>
        <c:numFmt formatCode="0"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2297856"/>
        <c:crosses val="autoZero"/>
        <c:crossBetween val="midCat"/>
        <c:majorUnit val="500"/>
      </c:valAx>
      <c:catAx>
        <c:axId val="134677632"/>
        <c:scaling>
          <c:orientation val="minMax"/>
        </c:scaling>
        <c:delete val="1"/>
        <c:axPos val="b"/>
        <c:numFmt formatCode="@" sourceLinked="1"/>
        <c:majorTickMark val="out"/>
        <c:minorTickMark val="none"/>
        <c:tickLblPos val="nextTo"/>
        <c:crossAx val="134679168"/>
        <c:crosses val="autoZero"/>
        <c:auto val="0"/>
        <c:lblAlgn val="ctr"/>
        <c:lblOffset val="100"/>
        <c:noMultiLvlLbl val="0"/>
      </c:catAx>
      <c:valAx>
        <c:axId val="134679168"/>
        <c:scaling>
          <c:orientation val="minMax"/>
          <c:max val="1000"/>
        </c:scaling>
        <c:delete val="0"/>
        <c:axPos val="r"/>
        <c:title>
          <c:tx>
            <c:rich>
              <a:bodyPr/>
              <a:lstStyle/>
              <a:p>
                <a:pPr>
                  <a:defRPr sz="800" b="1" i="0" u="none" strike="noStrike" baseline="0">
                    <a:solidFill>
                      <a:srgbClr val="000000"/>
                    </a:solidFill>
                    <a:latin typeface="Arial"/>
                    <a:ea typeface="Arial"/>
                    <a:cs typeface="Arial"/>
                  </a:defRPr>
                </a:pPr>
                <a:r>
                  <a:rPr lang="en-GB"/>
                  <a:t>Scale for other modes</a:t>
                </a:r>
              </a:p>
            </c:rich>
          </c:tx>
          <c:layout>
            <c:manualLayout>
              <c:xMode val="edge"/>
              <c:yMode val="edge"/>
              <c:x val="0.95840067191601042"/>
              <c:y val="0.37103237095363079"/>
            </c:manualLayout>
          </c:layout>
          <c:overlay val="0"/>
          <c:spPr>
            <a:noFill/>
            <a:ln w="25400">
              <a:noFill/>
            </a:ln>
          </c:spPr>
        </c:title>
        <c:numFmt formatCode="0"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4677632"/>
        <c:crosses val="max"/>
        <c:crossBetween val="midCat"/>
      </c:valAx>
      <c:spPr>
        <a:solidFill>
          <a:srgbClr val="FFFFFF"/>
        </a:solidFill>
        <a:ln w="12700">
          <a:solidFill>
            <a:srgbClr val="808080"/>
          </a:solidFill>
          <a:prstDash val="solid"/>
        </a:ln>
      </c:spPr>
    </c:plotArea>
    <c:legend>
      <c:legendPos val="b"/>
      <c:legendEntry>
        <c:idx val="7"/>
        <c:delete val="1"/>
      </c:legendEntry>
      <c:layout>
        <c:manualLayout>
          <c:xMode val="edge"/>
          <c:yMode val="edge"/>
          <c:x val="0.11793487847581044"/>
          <c:y val="0.90648177611361236"/>
          <c:w val="0.77679000524934383"/>
          <c:h val="7.0808232304295296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0.98425196850393704" l="0.74803149606299213" r="0.74803149606299213" t="0.98425196850393704" header="0.51181102362204722" footer="0.5118110236220472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EU-27</a:t>
            </a:r>
          </a:p>
          <a:p>
            <a:pPr>
              <a:defRPr sz="1200" b="0" i="0" u="none" strike="noStrike" baseline="0">
                <a:solidFill>
                  <a:srgbClr val="000000"/>
                </a:solidFill>
                <a:latin typeface="Arial"/>
                <a:ea typeface="Arial"/>
                <a:cs typeface="Arial"/>
              </a:defRPr>
            </a:pPr>
            <a:r>
              <a:rPr lang="en-US" sz="1200" b="1" i="0" u="none" strike="noStrike" baseline="0">
                <a:solidFill>
                  <a:srgbClr val="000000"/>
                </a:solidFill>
                <a:latin typeface="Arial"/>
                <a:cs typeface="Arial"/>
              </a:rPr>
              <a:t> Performance by mode for freight transport</a:t>
            </a:r>
            <a:endParaRPr lang="en-US" sz="1525" b="1" i="0" u="none" strike="noStrike" baseline="0">
              <a:solidFill>
                <a:srgbClr val="000000"/>
              </a:solidFill>
              <a:latin typeface="Arial"/>
              <a:cs typeface="Arial"/>
            </a:endParaRPr>
          </a:p>
          <a:p>
            <a:pPr>
              <a:defRPr sz="1200" b="0"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1995 - 2021</a:t>
            </a:r>
          </a:p>
          <a:p>
            <a:pPr>
              <a:defRPr sz="1200" b="0" i="0" u="none" strike="noStrike" baseline="0">
                <a:solidFill>
                  <a:srgbClr val="000000"/>
                </a:solidFill>
                <a:latin typeface="Arial"/>
                <a:ea typeface="Arial"/>
                <a:cs typeface="Arial"/>
              </a:defRPr>
            </a:pPr>
            <a:endParaRPr lang="en-US" sz="900" b="1" i="0" u="none" strike="noStrike" baseline="0">
              <a:solidFill>
                <a:srgbClr val="000000"/>
              </a:solidFill>
              <a:latin typeface="Arial"/>
              <a:cs typeface="Arial"/>
            </a:endParaRPr>
          </a:p>
          <a:p>
            <a:pPr>
              <a:defRPr sz="1200" b="0" i="0" u="none" strike="noStrike" baseline="0">
                <a:solidFill>
                  <a:srgbClr val="000000"/>
                </a:solidFill>
                <a:latin typeface="Arial"/>
                <a:ea typeface="Arial"/>
                <a:cs typeface="Arial"/>
              </a:defRPr>
            </a:pPr>
            <a:r>
              <a:rPr lang="en-US" sz="725" b="1" i="0" u="none" strike="noStrike" baseline="0">
                <a:solidFill>
                  <a:srgbClr val="000000"/>
                </a:solidFill>
                <a:latin typeface="Arial"/>
                <a:cs typeface="Arial"/>
              </a:rPr>
              <a:t>billion tonne-kilometres</a:t>
            </a:r>
          </a:p>
        </c:rich>
      </c:tx>
      <c:layout>
        <c:manualLayout>
          <c:xMode val="edge"/>
          <c:yMode val="edge"/>
          <c:x val="0.22399994758591385"/>
          <c:y val="2.0450056730699595E-3"/>
        </c:manualLayout>
      </c:layout>
      <c:overlay val="0"/>
      <c:spPr>
        <a:noFill/>
        <a:ln w="25400">
          <a:noFill/>
        </a:ln>
      </c:spPr>
    </c:title>
    <c:autoTitleDeleted val="0"/>
    <c:plotArea>
      <c:layout>
        <c:manualLayout>
          <c:layoutTarget val="inner"/>
          <c:xMode val="edge"/>
          <c:yMode val="edge"/>
          <c:x val="4.1928543970591974E-2"/>
          <c:y val="0.15038858919972928"/>
          <c:w val="0.9072007087505537"/>
          <c:h val="0.73210780153174837"/>
        </c:manualLayout>
      </c:layout>
      <c:lineChart>
        <c:grouping val="standard"/>
        <c:varyColors val="0"/>
        <c:ser>
          <c:idx val="0"/>
          <c:order val="0"/>
          <c:tx>
            <c:strRef>
              <c:f>freight_graph!$B$39</c:f>
              <c:strCache>
                <c:ptCount val="1"/>
                <c:pt idx="0">
                  <c:v>Road*</c:v>
                </c:pt>
              </c:strCache>
            </c:strRef>
          </c:tx>
          <c:spPr>
            <a:ln w="25400">
              <a:solidFill>
                <a:srgbClr val="993300"/>
              </a:solidFill>
              <a:prstDash val="solid"/>
            </a:ln>
          </c:spPr>
          <c:marker>
            <c:symbol val="x"/>
            <c:size val="5"/>
            <c:spPr>
              <a:solidFill>
                <a:srgbClr val="993300"/>
              </a:solidFill>
              <a:ln>
                <a:solidFill>
                  <a:srgbClr val="9933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freight_graph!$C$39:$AC$39</c:f>
              <c:numCache>
                <c:formatCode>0.0</c:formatCode>
                <c:ptCount val="27"/>
                <c:pt idx="0">
                  <c:v>1127.1600000000001</c:v>
                </c:pt>
                <c:pt idx="1">
                  <c:v>1136.3789999999997</c:v>
                </c:pt>
                <c:pt idx="2">
                  <c:v>1182.4780000000001</c:v>
                </c:pt>
                <c:pt idx="3">
                  <c:v>1242.2039999999997</c:v>
                </c:pt>
                <c:pt idx="4">
                  <c:v>1294.3619999999999</c:v>
                </c:pt>
                <c:pt idx="5">
                  <c:v>1343.867</c:v>
                </c:pt>
                <c:pt idx="6">
                  <c:v>1389.2530000000002</c:v>
                </c:pt>
                <c:pt idx="7">
                  <c:v>1438.8</c:v>
                </c:pt>
                <c:pt idx="8">
                  <c:v>1440.54</c:v>
                </c:pt>
                <c:pt idx="9">
                  <c:v>1588.2660000000001</c:v>
                </c:pt>
                <c:pt idx="10">
                  <c:v>1588.1540655743293</c:v>
                </c:pt>
                <c:pt idx="11">
                  <c:v>1638.7945822386714</c:v>
                </c:pt>
                <c:pt idx="12">
                  <c:v>1697.6440389755346</c:v>
                </c:pt>
                <c:pt idx="13">
                  <c:v>1676.4616408826394</c:v>
                </c:pt>
                <c:pt idx="14">
                  <c:v>1515.3165860635595</c:v>
                </c:pt>
                <c:pt idx="15">
                  <c:v>1558.2925344262567</c:v>
                </c:pt>
                <c:pt idx="16">
                  <c:v>1541.6311993737638</c:v>
                </c:pt>
                <c:pt idx="17">
                  <c:v>1481.6904120467425</c:v>
                </c:pt>
                <c:pt idx="18">
                  <c:v>1516.3640398284499</c:v>
                </c:pt>
                <c:pt idx="19">
                  <c:v>1527.4346235799926</c:v>
                </c:pt>
                <c:pt idx="20">
                  <c:v>1561.9876827709111</c:v>
                </c:pt>
                <c:pt idx="21">
                  <c:v>1619.7477300951773</c:v>
                </c:pt>
                <c:pt idx="22">
                  <c:v>1707.3138634168388</c:v>
                </c:pt>
                <c:pt idx="23">
                  <c:v>1707.4960000000001</c:v>
                </c:pt>
                <c:pt idx="24">
                  <c:v>1764.788</c:v>
                </c:pt>
                <c:pt idx="25">
                  <c:v>1745.3319999999999</c:v>
                </c:pt>
                <c:pt idx="26">
                  <c:v>1862.5149999999996</c:v>
                </c:pt>
              </c:numCache>
            </c:numRef>
          </c:val>
          <c:smooth val="0"/>
          <c:extLst>
            <c:ext xmlns:c16="http://schemas.microsoft.com/office/drawing/2014/chart" uri="{C3380CC4-5D6E-409C-BE32-E72D297353CC}">
              <c16:uniqueId val="{00000000-6295-4C48-A8F9-A88B75A664E6}"/>
            </c:ext>
          </c:extLst>
        </c:ser>
        <c:ser>
          <c:idx val="4"/>
          <c:order val="1"/>
          <c:tx>
            <c:strRef>
              <c:f>freight_graph!$B$40</c:f>
              <c:strCache>
                <c:ptCount val="1"/>
                <c:pt idx="0">
                  <c:v>Sea</c:v>
                </c:pt>
              </c:strCache>
            </c:strRef>
          </c:tx>
          <c:spPr>
            <a:ln w="25400">
              <a:solidFill>
                <a:srgbClr val="0000FF"/>
              </a:solidFill>
              <a:prstDash val="solid"/>
            </a:ln>
          </c:spPr>
          <c:marker>
            <c:symbol val="triangle"/>
            <c:size val="6"/>
            <c:spPr>
              <a:solidFill>
                <a:srgbClr val="0000FF"/>
              </a:solidFill>
              <a:ln>
                <a:solidFill>
                  <a:srgbClr val="0000FF"/>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freight_graph!$C$40:$AC$40</c:f>
              <c:numCache>
                <c:formatCode>0.0</c:formatCode>
                <c:ptCount val="27"/>
                <c:pt idx="0">
                  <c:v>671.36542019370927</c:v>
                </c:pt>
                <c:pt idx="1">
                  <c:v>679.5670919936324</c:v>
                </c:pt>
                <c:pt idx="2">
                  <c:v>698.89960409345122</c:v>
                </c:pt>
                <c:pt idx="3">
                  <c:v>721.7471183932372</c:v>
                </c:pt>
                <c:pt idx="4">
                  <c:v>742.83713159303954</c:v>
                </c:pt>
                <c:pt idx="5">
                  <c:v>769.78548179278698</c:v>
                </c:pt>
                <c:pt idx="6">
                  <c:v>781.50215579267717</c:v>
                </c:pt>
                <c:pt idx="7">
                  <c:v>793.80466349256187</c:v>
                </c:pt>
                <c:pt idx="8">
                  <c:v>807.27883859243559</c:v>
                </c:pt>
                <c:pt idx="9">
                  <c:v>835.98468989216678</c:v>
                </c:pt>
                <c:pt idx="10">
                  <c:v>844.47159043293641</c:v>
                </c:pt>
                <c:pt idx="11">
                  <c:v>842.96922864308533</c:v>
                </c:pt>
                <c:pt idx="12">
                  <c:v>842.92936030820374</c:v>
                </c:pt>
                <c:pt idx="13">
                  <c:v>841.12354145165102</c:v>
                </c:pt>
                <c:pt idx="14">
                  <c:v>769.75738605850768</c:v>
                </c:pt>
                <c:pt idx="15">
                  <c:v>834.10070887932181</c:v>
                </c:pt>
                <c:pt idx="16">
                  <c:v>850.14405701893224</c:v>
                </c:pt>
                <c:pt idx="17">
                  <c:v>838.42273129871171</c:v>
                </c:pt>
                <c:pt idx="18">
                  <c:v>850.98288633212314</c:v>
                </c:pt>
                <c:pt idx="19">
                  <c:v>875.1199084423539</c:v>
                </c:pt>
                <c:pt idx="20">
                  <c:v>870.77096504305496</c:v>
                </c:pt>
                <c:pt idx="21">
                  <c:v>909.32038268673375</c:v>
                </c:pt>
                <c:pt idx="22">
                  <c:v>916.98868892735209</c:v>
                </c:pt>
                <c:pt idx="23">
                  <c:v>976.97412232437171</c:v>
                </c:pt>
                <c:pt idx="24">
                  <c:v>979.54274574293049</c:v>
                </c:pt>
                <c:pt idx="25">
                  <c:v>919.88758760004691</c:v>
                </c:pt>
                <c:pt idx="26" formatCode="0.00">
                  <c:v>932.6730464707955</c:v>
                </c:pt>
              </c:numCache>
            </c:numRef>
          </c:val>
          <c:smooth val="0"/>
          <c:extLst>
            <c:ext xmlns:c16="http://schemas.microsoft.com/office/drawing/2014/chart" uri="{C3380CC4-5D6E-409C-BE32-E72D297353CC}">
              <c16:uniqueId val="{00000001-6295-4C48-A8F9-A88B75A664E6}"/>
            </c:ext>
          </c:extLst>
        </c:ser>
        <c:ser>
          <c:idx val="1"/>
          <c:order val="2"/>
          <c:tx>
            <c:strRef>
              <c:f>freight_graph!$B$41</c:f>
              <c:strCache>
                <c:ptCount val="1"/>
                <c:pt idx="0">
                  <c:v>Rail</c:v>
                </c:pt>
              </c:strCache>
            </c:strRef>
          </c:tx>
          <c:spPr>
            <a:ln w="25400">
              <a:solidFill>
                <a:srgbClr val="008000"/>
              </a:solidFill>
              <a:prstDash val="solid"/>
            </a:ln>
          </c:spPr>
          <c:marker>
            <c:symbol val="diamond"/>
            <c:size val="7"/>
            <c:spPr>
              <a:solidFill>
                <a:srgbClr val="008000"/>
              </a:solidFill>
              <a:ln>
                <a:solidFill>
                  <a:srgbClr val="0080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freight_graph!$C$41:$AC$41</c:f>
              <c:numCache>
                <c:formatCode>0.0</c:formatCode>
                <c:ptCount val="27"/>
                <c:pt idx="0">
                  <c:v>374.81806800000004</c:v>
                </c:pt>
                <c:pt idx="1">
                  <c:v>378.76300000000009</c:v>
                </c:pt>
                <c:pt idx="2">
                  <c:v>394.35199999999992</c:v>
                </c:pt>
                <c:pt idx="3">
                  <c:v>377.03752500000002</c:v>
                </c:pt>
                <c:pt idx="4">
                  <c:v>367.11001500293986</c:v>
                </c:pt>
                <c:pt idx="5">
                  <c:v>387.9207546422241</c:v>
                </c:pt>
                <c:pt idx="6">
                  <c:v>369.25330225225701</c:v>
                </c:pt>
                <c:pt idx="7">
                  <c:v>368.16119255303101</c:v>
                </c:pt>
                <c:pt idx="8">
                  <c:v>376.30926875462399</c:v>
                </c:pt>
                <c:pt idx="9">
                  <c:v>390.03499999999997</c:v>
                </c:pt>
                <c:pt idx="10">
                  <c:v>394.59700000000004</c:v>
                </c:pt>
                <c:pt idx="11">
                  <c:v>416.24600000000004</c:v>
                </c:pt>
                <c:pt idx="12">
                  <c:v>430.72400000000005</c:v>
                </c:pt>
                <c:pt idx="13">
                  <c:v>421.68599999999992</c:v>
                </c:pt>
                <c:pt idx="14">
                  <c:v>344.36900000000003</c:v>
                </c:pt>
                <c:pt idx="15">
                  <c:v>374.95499999999998</c:v>
                </c:pt>
                <c:pt idx="16">
                  <c:v>401.12199999999984</c:v>
                </c:pt>
                <c:pt idx="17">
                  <c:v>385.18899999999996</c:v>
                </c:pt>
                <c:pt idx="18">
                  <c:v>384.31900000000007</c:v>
                </c:pt>
                <c:pt idx="19">
                  <c:v>388.93199999999996</c:v>
                </c:pt>
                <c:pt idx="20">
                  <c:v>398.51700000000011</c:v>
                </c:pt>
                <c:pt idx="21">
                  <c:v>407.45800000000008</c:v>
                </c:pt>
                <c:pt idx="22">
                  <c:v>411.27800000000002</c:v>
                </c:pt>
                <c:pt idx="23">
                  <c:v>418.31399999999996</c:v>
                </c:pt>
                <c:pt idx="24">
                  <c:v>407.92099999999999</c:v>
                </c:pt>
                <c:pt idx="25">
                  <c:v>377.30700000000007</c:v>
                </c:pt>
                <c:pt idx="26">
                  <c:v>409.57198254603679</c:v>
                </c:pt>
              </c:numCache>
            </c:numRef>
          </c:val>
          <c:smooth val="0"/>
          <c:extLst>
            <c:ext xmlns:c16="http://schemas.microsoft.com/office/drawing/2014/chart" uri="{C3380CC4-5D6E-409C-BE32-E72D297353CC}">
              <c16:uniqueId val="{00000002-6295-4C48-A8F9-A88B75A664E6}"/>
            </c:ext>
          </c:extLst>
        </c:ser>
        <c:ser>
          <c:idx val="2"/>
          <c:order val="3"/>
          <c:tx>
            <c:strRef>
              <c:f>freight_graph!$B$42</c:f>
              <c:strCache>
                <c:ptCount val="1"/>
                <c:pt idx="0">
                  <c:v>Inland Waterway</c:v>
                </c:pt>
              </c:strCache>
            </c:strRef>
          </c:tx>
          <c:spPr>
            <a:ln w="25400">
              <a:solidFill>
                <a:srgbClr val="00FF00"/>
              </a:solidFill>
              <a:prstDash val="solid"/>
            </a:ln>
          </c:spPr>
          <c:marker>
            <c:symbol val="star"/>
            <c:size val="10"/>
            <c:spPr>
              <a:noFill/>
              <a:ln>
                <a:solidFill>
                  <a:srgbClr val="00FF00"/>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freight_graph!$C$42:$AC$42</c:f>
              <c:numCache>
                <c:formatCode>0.0</c:formatCode>
                <c:ptCount val="27"/>
                <c:pt idx="0">
                  <c:v>121.91820799999999</c:v>
                </c:pt>
                <c:pt idx="1">
                  <c:v>119.59849199999999</c:v>
                </c:pt>
                <c:pt idx="2">
                  <c:v>127.72012699999998</c:v>
                </c:pt>
                <c:pt idx="3">
                  <c:v>130.914354551</c:v>
                </c:pt>
                <c:pt idx="4">
                  <c:v>128.618899</c:v>
                </c:pt>
                <c:pt idx="5">
                  <c:v>133.7148856</c:v>
                </c:pt>
                <c:pt idx="6">
                  <c:v>132.4162436</c:v>
                </c:pt>
                <c:pt idx="7">
                  <c:v>132.41402299999999</c:v>
                </c:pt>
                <c:pt idx="8">
                  <c:v>123.43508519999999</c:v>
                </c:pt>
                <c:pt idx="9">
                  <c:v>136.76315100000005</c:v>
                </c:pt>
                <c:pt idx="10">
                  <c:v>138.61097439999998</c:v>
                </c:pt>
                <c:pt idx="11">
                  <c:v>138.41696909999999</c:v>
                </c:pt>
                <c:pt idx="12">
                  <c:v>145.40199999999999</c:v>
                </c:pt>
                <c:pt idx="13">
                  <c:v>146.90300000000002</c:v>
                </c:pt>
                <c:pt idx="14">
                  <c:v>132.60600000000002</c:v>
                </c:pt>
                <c:pt idx="15">
                  <c:v>155.36499999999998</c:v>
                </c:pt>
                <c:pt idx="16">
                  <c:v>141.82500000000002</c:v>
                </c:pt>
                <c:pt idx="17">
                  <c:v>149.822</c:v>
                </c:pt>
                <c:pt idx="18">
                  <c:v>152.58400000000003</c:v>
                </c:pt>
                <c:pt idx="19">
                  <c:v>150.70699999999997</c:v>
                </c:pt>
                <c:pt idx="20">
                  <c:v>147.35100000000003</c:v>
                </c:pt>
                <c:pt idx="21">
                  <c:v>146.60899999999995</c:v>
                </c:pt>
                <c:pt idx="22">
                  <c:v>147.22333333333333</c:v>
                </c:pt>
                <c:pt idx="23">
                  <c:v>131.30277777777778</c:v>
                </c:pt>
                <c:pt idx="24">
                  <c:v>139.69700000000003</c:v>
                </c:pt>
                <c:pt idx="25">
                  <c:v>131.74101000000002</c:v>
                </c:pt>
                <c:pt idx="26">
                  <c:v>136.07599999999999</c:v>
                </c:pt>
              </c:numCache>
            </c:numRef>
          </c:val>
          <c:smooth val="0"/>
          <c:extLst>
            <c:ext xmlns:c16="http://schemas.microsoft.com/office/drawing/2014/chart" uri="{C3380CC4-5D6E-409C-BE32-E72D297353CC}">
              <c16:uniqueId val="{00000003-6295-4C48-A8F9-A88B75A664E6}"/>
            </c:ext>
          </c:extLst>
        </c:ser>
        <c:ser>
          <c:idx val="3"/>
          <c:order val="4"/>
          <c:tx>
            <c:strRef>
              <c:f>freight_graph!$B$43</c:f>
              <c:strCache>
                <c:ptCount val="1"/>
                <c:pt idx="0">
                  <c:v>Oil Pipeline</c:v>
                </c:pt>
              </c:strCache>
            </c:strRef>
          </c:tx>
          <c:spPr>
            <a:ln w="25400">
              <a:solidFill>
                <a:srgbClr val="FF9999"/>
              </a:solidFill>
              <a:prstDash val="solid"/>
            </a:ln>
          </c:spPr>
          <c:marker>
            <c:symbol val="circle"/>
            <c:size val="5"/>
            <c:spPr>
              <a:noFill/>
              <a:ln>
                <a:solidFill>
                  <a:srgbClr val="FF9999"/>
                </a:solidFill>
                <a:prstDash val="solid"/>
              </a:ln>
            </c:spPr>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freight_graph!$C$43:$AC$43</c:f>
              <c:numCache>
                <c:formatCode>0.0</c:formatCode>
                <c:ptCount val="27"/>
                <c:pt idx="0">
                  <c:v>103.81029999999998</c:v>
                </c:pt>
                <c:pt idx="1">
                  <c:v>107.7071</c:v>
                </c:pt>
                <c:pt idx="2">
                  <c:v>107.66900000000001</c:v>
                </c:pt>
                <c:pt idx="3">
                  <c:v>114.67399999999999</c:v>
                </c:pt>
                <c:pt idx="4">
                  <c:v>113.21399999999998</c:v>
                </c:pt>
                <c:pt idx="5">
                  <c:v>115.68269999999998</c:v>
                </c:pt>
                <c:pt idx="6">
                  <c:v>122.3753</c:v>
                </c:pt>
                <c:pt idx="7">
                  <c:v>118.79659999999998</c:v>
                </c:pt>
                <c:pt idx="8">
                  <c:v>121.20380000000002</c:v>
                </c:pt>
                <c:pt idx="9">
                  <c:v>122.60236060000001</c:v>
                </c:pt>
                <c:pt idx="10">
                  <c:v>126.80850379999998</c:v>
                </c:pt>
                <c:pt idx="11">
                  <c:v>125.78924979999998</c:v>
                </c:pt>
                <c:pt idx="12">
                  <c:v>118.22248842182226</c:v>
                </c:pt>
                <c:pt idx="13">
                  <c:v>114.76496585313126</c:v>
                </c:pt>
                <c:pt idx="14">
                  <c:v>111.63421473696151</c:v>
                </c:pt>
                <c:pt idx="15">
                  <c:v>110.96844560300448</c:v>
                </c:pt>
                <c:pt idx="16">
                  <c:v>108.27031897026802</c:v>
                </c:pt>
                <c:pt idx="17">
                  <c:v>104.98250906969668</c:v>
                </c:pt>
                <c:pt idx="18">
                  <c:v>102.0834831637049</c:v>
                </c:pt>
                <c:pt idx="19">
                  <c:v>101.08568894404827</c:v>
                </c:pt>
                <c:pt idx="20">
                  <c:v>104.14976966869865</c:v>
                </c:pt>
                <c:pt idx="21">
                  <c:v>104.6967429921506</c:v>
                </c:pt>
                <c:pt idx="22">
                  <c:v>104.02069553496584</c:v>
                </c:pt>
                <c:pt idx="23">
                  <c:v>104.11186199860504</c:v>
                </c:pt>
                <c:pt idx="24">
                  <c:v>101.00951657524053</c:v>
                </c:pt>
                <c:pt idx="25">
                  <c:v>91.725137702937118</c:v>
                </c:pt>
                <c:pt idx="26">
                  <c:v>88.680765258492684</c:v>
                </c:pt>
              </c:numCache>
            </c:numRef>
          </c:val>
          <c:smooth val="0"/>
          <c:extLst>
            <c:ext xmlns:c16="http://schemas.microsoft.com/office/drawing/2014/chart" uri="{C3380CC4-5D6E-409C-BE32-E72D297353CC}">
              <c16:uniqueId val="{00000004-6295-4C48-A8F9-A88B75A664E6}"/>
            </c:ext>
          </c:extLst>
        </c:ser>
        <c:ser>
          <c:idx val="5"/>
          <c:order val="5"/>
          <c:tx>
            <c:strRef>
              <c:f>freight_graph!$B$44</c:f>
              <c:strCache>
                <c:ptCount val="1"/>
                <c:pt idx="0">
                  <c:v>Air</c:v>
                </c:pt>
              </c:strCache>
            </c:strRef>
          </c:tx>
          <c:spPr>
            <a:ln w="12700">
              <a:solidFill>
                <a:schemeClr val="tx2">
                  <a:lumMod val="40000"/>
                  <a:lumOff val="60000"/>
                </a:schemeClr>
              </a:solidFill>
              <a:prstDash val="solid"/>
            </a:ln>
          </c:spPr>
          <c:marker>
            <c:symbol val="none"/>
          </c:marker>
          <c:cat>
            <c:numRef>
              <c:f>freight_graph!$C$38:$AC$38</c:f>
              <c:numCache>
                <c:formatCode>0</c:formatCode>
                <c:ptCount val="27"/>
                <c:pt idx="0">
                  <c:v>1995</c:v>
                </c:pt>
                <c:pt idx="1">
                  <c:v>1996</c:v>
                </c:pt>
                <c:pt idx="2">
                  <c:v>1997</c:v>
                </c:pt>
                <c:pt idx="3">
                  <c:v>1998</c:v>
                </c:pt>
                <c:pt idx="4">
                  <c:v>1999</c:v>
                </c:pt>
                <c:pt idx="5">
                  <c:v>2000</c:v>
                </c:pt>
                <c:pt idx="6">
                  <c:v>2001</c:v>
                </c:pt>
                <c:pt idx="7">
                  <c:v>2002</c:v>
                </c:pt>
                <c:pt idx="8">
                  <c:v>2003</c:v>
                </c:pt>
                <c:pt idx="9">
                  <c:v>2004</c:v>
                </c:pt>
                <c:pt idx="10">
                  <c:v>2005</c:v>
                </c:pt>
                <c:pt idx="11">
                  <c:v>2006</c:v>
                </c:pt>
                <c:pt idx="12">
                  <c:v>2007</c:v>
                </c:pt>
                <c:pt idx="13">
                  <c:v>2008</c:v>
                </c:pt>
                <c:pt idx="14">
                  <c:v>2009</c:v>
                </c:pt>
                <c:pt idx="15">
                  <c:v>2010</c:v>
                </c:pt>
                <c:pt idx="16">
                  <c:v>2011</c:v>
                </c:pt>
                <c:pt idx="17">
                  <c:v>2012</c:v>
                </c:pt>
                <c:pt idx="18">
                  <c:v>2013</c:v>
                </c:pt>
                <c:pt idx="19">
                  <c:v>2014</c:v>
                </c:pt>
                <c:pt idx="20">
                  <c:v>2015</c:v>
                </c:pt>
                <c:pt idx="21">
                  <c:v>2016</c:v>
                </c:pt>
                <c:pt idx="22">
                  <c:v>2017</c:v>
                </c:pt>
                <c:pt idx="23">
                  <c:v>2018</c:v>
                </c:pt>
                <c:pt idx="24">
                  <c:v>2019</c:v>
                </c:pt>
                <c:pt idx="25">
                  <c:v>2020</c:v>
                </c:pt>
                <c:pt idx="26">
                  <c:v>2021</c:v>
                </c:pt>
              </c:numCache>
            </c:numRef>
          </c:cat>
          <c:val>
            <c:numRef>
              <c:f>freight_graph!$C$44:$AC$44</c:f>
              <c:numCache>
                <c:formatCode>0.0</c:formatCode>
                <c:ptCount val="27"/>
                <c:pt idx="0">
                  <c:v>1.4182255053453219</c:v>
                </c:pt>
                <c:pt idx="1">
                  <c:v>1.4607722705056818</c:v>
                </c:pt>
                <c:pt idx="2">
                  <c:v>1.5458658008264012</c:v>
                </c:pt>
                <c:pt idx="3">
                  <c:v>1.5955036935134874</c:v>
                </c:pt>
                <c:pt idx="4">
                  <c:v>1.6309593311471202</c:v>
                </c:pt>
                <c:pt idx="5">
                  <c:v>1.7373262440480199</c:v>
                </c:pt>
                <c:pt idx="6">
                  <c:v>1.7444173715747466</c:v>
                </c:pt>
                <c:pt idx="7">
                  <c:v>1.7018706064143865</c:v>
                </c:pt>
                <c:pt idx="8">
                  <c:v>1.7160528614678396</c:v>
                </c:pt>
                <c:pt idx="9">
                  <c:v>1.7798730092083788</c:v>
                </c:pt>
                <c:pt idx="10">
                  <c:v>1.8295109018954654</c:v>
                </c:pt>
                <c:pt idx="11">
                  <c:v>1.8862399221092783</c:v>
                </c:pt>
                <c:pt idx="12">
                  <c:v>1.9500600698498178</c:v>
                </c:pt>
                <c:pt idx="13" formatCode="0.00">
                  <c:v>1.906975538018244</c:v>
                </c:pt>
                <c:pt idx="14" formatCode="0.00">
                  <c:v>1.8070863272403173</c:v>
                </c:pt>
                <c:pt idx="15" formatCode="0.00">
                  <c:v>1.833862590910702</c:v>
                </c:pt>
                <c:pt idx="16" formatCode="0.00">
                  <c:v>1.8310123472037942</c:v>
                </c:pt>
                <c:pt idx="17" formatCode="0.00">
                  <c:v>1.8080219558255548</c:v>
                </c:pt>
                <c:pt idx="18" formatCode="0.00">
                  <c:v>1.8149335026870554</c:v>
                </c:pt>
                <c:pt idx="19" formatCode="0.00">
                  <c:v>2.0986028896915276</c:v>
                </c:pt>
                <c:pt idx="20" formatCode="0.00">
                  <c:v>2.125887765383029</c:v>
                </c:pt>
                <c:pt idx="21" formatCode="0.00">
                  <c:v>2.1291379283381597</c:v>
                </c:pt>
                <c:pt idx="22" formatCode="0.00">
                  <c:v>2.1463251411191799</c:v>
                </c:pt>
                <c:pt idx="23" formatCode="0.00">
                  <c:v>2.1896022027464519</c:v>
                </c:pt>
                <c:pt idx="24" formatCode="0.00">
                  <c:v>2.2989394666626439</c:v>
                </c:pt>
                <c:pt idx="25" formatCode="0.00">
                  <c:v>2.0432546597783352</c:v>
                </c:pt>
                <c:pt idx="26" formatCode="0.00">
                  <c:v>2.3657939462328232</c:v>
                </c:pt>
              </c:numCache>
            </c:numRef>
          </c:val>
          <c:smooth val="0"/>
          <c:extLst>
            <c:ext xmlns:c16="http://schemas.microsoft.com/office/drawing/2014/chart" uri="{C3380CC4-5D6E-409C-BE32-E72D297353CC}">
              <c16:uniqueId val="{00000005-6295-4C48-A8F9-A88B75A664E6}"/>
            </c:ext>
          </c:extLst>
        </c:ser>
        <c:dLbls>
          <c:showLegendKey val="0"/>
          <c:showVal val="0"/>
          <c:showCatName val="0"/>
          <c:showSerName val="0"/>
          <c:showPercent val="0"/>
          <c:showBubbleSize val="0"/>
        </c:dLbls>
        <c:marker val="1"/>
        <c:smooth val="0"/>
        <c:axId val="311608672"/>
        <c:axId val="1"/>
      </c:lineChart>
      <c:catAx>
        <c:axId val="311608672"/>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
        <c:crosses val="autoZero"/>
        <c:auto val="1"/>
        <c:lblAlgn val="ctr"/>
        <c:lblOffset val="100"/>
        <c:tickMarkSkip val="1"/>
        <c:noMultiLvlLbl val="0"/>
      </c:catAx>
      <c:valAx>
        <c:axId val="1"/>
        <c:scaling>
          <c:orientation val="minMax"/>
          <c:max val="220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311608672"/>
        <c:crosses val="autoZero"/>
        <c:crossBetween val="midCat"/>
        <c:majorUnit val="200"/>
      </c:valAx>
      <c:spPr>
        <a:solidFill>
          <a:srgbClr val="FFFFFF"/>
        </a:solidFill>
        <a:ln w="12700">
          <a:solidFill>
            <a:srgbClr val="808080"/>
          </a:solidFill>
          <a:prstDash val="solid"/>
        </a:ln>
      </c:spPr>
    </c:plotArea>
    <c:legend>
      <c:legendPos val="b"/>
      <c:layout>
        <c:manualLayout>
          <c:xMode val="edge"/>
          <c:yMode val="edge"/>
          <c:x val="0.22687020284019174"/>
          <c:y val="0.94613067996140432"/>
          <c:w val="0.46634250102623426"/>
          <c:h val="3.1325144356955381E-2"/>
        </c:manualLayout>
      </c:layout>
      <c:overlay val="0"/>
      <c:spPr>
        <a:solidFill>
          <a:srgbClr val="FFFFFF"/>
        </a:solidFill>
        <a:ln w="3175">
          <a:solidFill>
            <a:srgbClr val="000000"/>
          </a:solidFill>
          <a:prstDash val="solid"/>
        </a:ln>
      </c:spPr>
      <c:txPr>
        <a:bodyPr/>
        <a:lstStyle/>
        <a:p>
          <a:pPr>
            <a:defRPr sz="5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CCFFCC"/>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Potencia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passenger'!$B$16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passenger'!$C$16:$AF$16</c:f>
              <c:numCache>
                <c:formatCode>General</c:formatCode>
                <c:ptCount val="30"/>
                <c:pt idx="0">
                  <c:v>1</c:v>
                </c:pt>
                <c:pt idx="1">
                  <c:v>1.0060830625499129</c:v>
                </c:pt>
                <c:pt idx="2">
                  <c:v>1.0114302516892002</c:v>
                </c:pt>
                <c:pt idx="3">
                  <c:v>1.0166272362942448</c:v>
                </c:pt>
                <c:pt idx="4">
                  <c:v>1.0222405756411426</c:v>
                </c:pt>
                <c:pt idx="5">
                  <c:v>1.0273754059828815</c:v>
                </c:pt>
                <c:pt idx="6">
                  <c:v>1.0328401556913349</c:v>
                </c:pt>
                <c:pt idx="7">
                  <c:v>1.0382726074838116</c:v>
                </c:pt>
                <c:pt idx="8">
                  <c:v>1.0436058585343591</c:v>
                </c:pt>
                <c:pt idx="9">
                  <c:v>1.049048999399028</c:v>
                </c:pt>
                <c:pt idx="10">
                  <c:v>1.0544521715926756</c:v>
                </c:pt>
                <c:pt idx="11">
                  <c:v>1.0594171879511856</c:v>
                </c:pt>
                <c:pt idx="12">
                  <c:v>1.063915941597678</c:v>
                </c:pt>
                <c:pt idx="13">
                  <c:v>1.0681096721876877</c:v>
                </c:pt>
                <c:pt idx="14">
                  <c:v>1.071913097843076</c:v>
                </c:pt>
                <c:pt idx="15">
                  <c:v>1.0754546220048009</c:v>
                </c:pt>
                <c:pt idx="16">
                  <c:v>1.0787678114355386</c:v>
                </c:pt>
                <c:pt idx="17">
                  <c:v>1.082074310583681</c:v>
                </c:pt>
                <c:pt idx="18">
                  <c:v>1.0861862005615992</c:v>
                </c:pt>
                <c:pt idx="19">
                  <c:v>1.0905414207314941</c:v>
                </c:pt>
                <c:pt idx="20">
                  <c:v>1.0948535385635194</c:v>
                </c:pt>
                <c:pt idx="21">
                  <c:v>1.0990619377903688</c:v>
                </c:pt>
                <c:pt idx="22">
                  <c:v>1.1033792079089906</c:v>
                </c:pt>
                <c:pt idx="23">
                  <c:v>1.1076742155355284</c:v>
                </c:pt>
                <c:pt idx="24">
                  <c:v>1.1119997908325441</c:v>
                </c:pt>
                <c:pt idx="25">
                  <c:v>1.1161863505162093</c:v>
                </c:pt>
                <c:pt idx="26">
                  <c:v>1.1206985808526417</c:v>
                </c:pt>
                <c:pt idx="27">
                  <c:v>1.1255028958542164</c:v>
                </c:pt>
                <c:pt idx="28">
                  <c:v>1.1303412582422168</c:v>
                </c:pt>
                <c:pt idx="29">
                  <c:v>1.1353708896576307</c:v>
                </c:pt>
              </c:numCache>
            </c:numRef>
          </c:yVal>
          <c:smooth val="0"/>
          <c:extLst>
            <c:ext xmlns:c16="http://schemas.microsoft.com/office/drawing/2014/chart" uri="{C3380CC4-5D6E-409C-BE32-E72D297353CC}">
              <c16:uniqueId val="{00000000-C761-4B12-8B1C-23AE836C4861}"/>
            </c:ext>
          </c:extLst>
        </c:ser>
        <c:ser>
          <c:idx val="1"/>
          <c:order val="1"/>
          <c:tx>
            <c:strRef>
              <c:f>'Comparison - passenger'!$B$17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passenger'!$C$17:$AF$17</c:f>
              <c:numCache>
                <c:formatCode>General</c:formatCode>
                <c:ptCount val="30"/>
                <c:pt idx="0">
                  <c:v>1</c:v>
                </c:pt>
                <c:pt idx="1">
                  <c:v>1.0065371881403875</c:v>
                </c:pt>
                <c:pt idx="2">
                  <c:v>1.0131300148295508</c:v>
                </c:pt>
                <c:pt idx="3">
                  <c:v>1.0194014691648945</c:v>
                </c:pt>
                <c:pt idx="4">
                  <c:v>1.0259507749033281</c:v>
                </c:pt>
                <c:pt idx="5">
                  <c:v>1.0313432767043273</c:v>
                </c:pt>
                <c:pt idx="6">
                  <c:v>1.0367083005717288</c:v>
                </c:pt>
                <c:pt idx="7">
                  <c:v>1.0428824727819122</c:v>
                </c:pt>
                <c:pt idx="8">
                  <c:v>1.0493940603630467</c:v>
                </c:pt>
                <c:pt idx="9">
                  <c:v>1.05621916945983</c:v>
                </c:pt>
                <c:pt idx="10">
                  <c:v>1.0628422048089115</c:v>
                </c:pt>
                <c:pt idx="11">
                  <c:v>1.0691447211561487</c:v>
                </c:pt>
                <c:pt idx="12">
                  <c:v>1.0764478780293782</c:v>
                </c:pt>
                <c:pt idx="13">
                  <c:v>1.0849941980599216</c:v>
                </c:pt>
                <c:pt idx="14">
                  <c:v>1.0936161250754577</c:v>
                </c:pt>
                <c:pt idx="15">
                  <c:v>1.1017750233093091</c:v>
                </c:pt>
                <c:pt idx="16">
                  <c:v>1.1097373092480998</c:v>
                </c:pt>
                <c:pt idx="17">
                  <c:v>1.117215232605828</c:v>
                </c:pt>
                <c:pt idx="18">
                  <c:v>1.1246892305444709</c:v>
                </c:pt>
                <c:pt idx="19">
                  <c:v>1.1336967019823538</c:v>
                </c:pt>
                <c:pt idx="20">
                  <c:v>1.1429396985653617</c:v>
                </c:pt>
                <c:pt idx="21">
                  <c:v>1.1523245222466301</c:v>
                </c:pt>
                <c:pt idx="22">
                  <c:v>1.1620090431415506</c:v>
                </c:pt>
                <c:pt idx="23">
                  <c:v>1.1721277495213975</c:v>
                </c:pt>
                <c:pt idx="24">
                  <c:v>1.1826704011624705</c:v>
                </c:pt>
                <c:pt idx="25">
                  <c:v>1.1933089695655432</c:v>
                </c:pt>
                <c:pt idx="26">
                  <c:v>1.2045472737367107</c:v>
                </c:pt>
                <c:pt idx="27">
                  <c:v>1.2166594103303721</c:v>
                </c:pt>
                <c:pt idx="28">
                  <c:v>1.2289299290506102</c:v>
                </c:pt>
                <c:pt idx="29">
                  <c:v>1.2417042667769425</c:v>
                </c:pt>
              </c:numCache>
            </c:numRef>
          </c:yVal>
          <c:smooth val="0"/>
          <c:extLst>
            <c:ext xmlns:c16="http://schemas.microsoft.com/office/drawing/2014/chart" uri="{C3380CC4-5D6E-409C-BE32-E72D297353CC}">
              <c16:uniqueId val="{00000001-C761-4B12-8B1C-23AE836C4861}"/>
            </c:ext>
          </c:extLst>
        </c:ser>
        <c:ser>
          <c:idx val="2"/>
          <c:order val="2"/>
          <c:tx>
            <c:strRef>
              <c:f>'Comparison - passenger'!$B$18</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passenger'!$C$18:$AF$18</c:f>
              <c:numCache>
                <c:formatCode>General</c:formatCode>
                <c:ptCount val="30"/>
                <c:pt idx="0">
                  <c:v>1</c:v>
                </c:pt>
                <c:pt idx="1">
                  <c:v>1.0313821024544596</c:v>
                </c:pt>
                <c:pt idx="2">
                  <c:v>1.0603565049627828</c:v>
                </c:pt>
                <c:pt idx="3">
                  <c:v>1.0886288549498819</c:v>
                </c:pt>
                <c:pt idx="4">
                  <c:v>1.1153556524119592</c:v>
                </c:pt>
                <c:pt idx="5">
                  <c:v>1.1407502510920222</c:v>
                </c:pt>
                <c:pt idx="6">
                  <c:v>1.1655612765730814</c:v>
                </c:pt>
                <c:pt idx="7">
                  <c:v>1.1917273780334972</c:v>
                </c:pt>
                <c:pt idx="8">
                  <c:v>1.2193297399608558</c:v>
                </c:pt>
                <c:pt idx="9">
                  <c:v>1.2445574215151809</c:v>
                </c:pt>
                <c:pt idx="10">
                  <c:v>1.2696597105584271</c:v>
                </c:pt>
                <c:pt idx="11">
                  <c:v>1.2961626025681861</c:v>
                </c:pt>
                <c:pt idx="12">
                  <c:v>1.3185485996494559</c:v>
                </c:pt>
                <c:pt idx="13">
                  <c:v>1.3422681144764039</c:v>
                </c:pt>
                <c:pt idx="14">
                  <c:v>1.3645440917955047</c:v>
                </c:pt>
                <c:pt idx="15">
                  <c:v>1.388316729021053</c:v>
                </c:pt>
                <c:pt idx="16">
                  <c:v>1.4144749166994854</c:v>
                </c:pt>
                <c:pt idx="17">
                  <c:v>1.4377612201851109</c:v>
                </c:pt>
                <c:pt idx="18">
                  <c:v>1.4614594041859086</c:v>
                </c:pt>
                <c:pt idx="19">
                  <c:v>1.4866752150672589</c:v>
                </c:pt>
                <c:pt idx="20">
                  <c:v>1.5120113245310551</c:v>
                </c:pt>
                <c:pt idx="21">
                  <c:v>1.5395704335465401</c:v>
                </c:pt>
                <c:pt idx="22">
                  <c:v>1.5659919136611844</c:v>
                </c:pt>
                <c:pt idx="23">
                  <c:v>1.5925907261663608</c:v>
                </c:pt>
                <c:pt idx="24">
                  <c:v>1.6180412216168685</c:v>
                </c:pt>
                <c:pt idx="25">
                  <c:v>1.6467216316726656</c:v>
                </c:pt>
                <c:pt idx="26">
                  <c:v>1.6734299181619432</c:v>
                </c:pt>
                <c:pt idx="27">
                  <c:v>1.6960577858902635</c:v>
                </c:pt>
                <c:pt idx="28">
                  <c:v>1.7245443082874718</c:v>
                </c:pt>
                <c:pt idx="29">
                  <c:v>1.747647912564898</c:v>
                </c:pt>
              </c:numCache>
            </c:numRef>
          </c:yVal>
          <c:smooth val="0"/>
          <c:extLst>
            <c:ext xmlns:c16="http://schemas.microsoft.com/office/drawing/2014/chart" uri="{C3380CC4-5D6E-409C-BE32-E72D297353CC}">
              <c16:uniqueId val="{00000002-C761-4B12-8B1C-23AE836C4861}"/>
            </c:ext>
          </c:extLst>
        </c:ser>
        <c:ser>
          <c:idx val="3"/>
          <c:order val="3"/>
          <c:tx>
            <c:strRef>
              <c:f>'Comparison - passenger'!$B$19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passenger'!$C$19:$AF$19</c:f>
              <c:numCache>
                <c:formatCode>General</c:formatCode>
                <c:ptCount val="30"/>
                <c:pt idx="0">
                  <c:v>1</c:v>
                </c:pt>
                <c:pt idx="1">
                  <c:v>1.0184832059174151</c:v>
                </c:pt>
                <c:pt idx="2">
                  <c:v>1.0378505945213321</c:v>
                </c:pt>
                <c:pt idx="3">
                  <c:v>1.0547675022686998</c:v>
                </c:pt>
                <c:pt idx="4">
                  <c:v>1.0764200728329443</c:v>
                </c:pt>
                <c:pt idx="5">
                  <c:v>1.0982045021523723</c:v>
                </c:pt>
                <c:pt idx="6">
                  <c:v>1.1212685319397724</c:v>
                </c:pt>
                <c:pt idx="7">
                  <c:v>1.1412337224962765</c:v>
                </c:pt>
                <c:pt idx="8">
                  <c:v>1.1606320154959395</c:v>
                </c:pt>
                <c:pt idx="9">
                  <c:v>1.1797475728955455</c:v>
                </c:pt>
                <c:pt idx="10">
                  <c:v>1.1992976936445665</c:v>
                </c:pt>
                <c:pt idx="11">
                  <c:v>1.2183788599986498</c:v>
                </c:pt>
                <c:pt idx="12">
                  <c:v>1.2378297697131218</c:v>
                </c:pt>
                <c:pt idx="13">
                  <c:v>1.2558950531096005</c:v>
                </c:pt>
                <c:pt idx="14">
                  <c:v>1.274581752586698</c:v>
                </c:pt>
                <c:pt idx="15">
                  <c:v>1.292005175456141</c:v>
                </c:pt>
                <c:pt idx="16">
                  <c:v>1.308505428555218</c:v>
                </c:pt>
                <c:pt idx="17">
                  <c:v>1.3256982570871705</c:v>
                </c:pt>
                <c:pt idx="18">
                  <c:v>1.343102978835085</c:v>
                </c:pt>
                <c:pt idx="19">
                  <c:v>1.3600583982140746</c:v>
                </c:pt>
                <c:pt idx="20">
                  <c:v>1.3772001948720258</c:v>
                </c:pt>
                <c:pt idx="21">
                  <c:v>1.3940286685023349</c:v>
                </c:pt>
                <c:pt idx="22">
                  <c:v>1.4113497106556139</c:v>
                </c:pt>
                <c:pt idx="23">
                  <c:v>1.4282488681859375</c:v>
                </c:pt>
                <c:pt idx="24">
                  <c:v>1.4456684874374426</c:v>
                </c:pt>
                <c:pt idx="25">
                  <c:v>1.4619524097662964</c:v>
                </c:pt>
                <c:pt idx="26">
                  <c:v>1.4791338274444348</c:v>
                </c:pt>
                <c:pt idx="27">
                  <c:v>1.4968463252771651</c:v>
                </c:pt>
                <c:pt idx="28">
                  <c:v>1.5147650108989503</c:v>
                </c:pt>
                <c:pt idx="29">
                  <c:v>1.5363478484676651</c:v>
                </c:pt>
              </c:numCache>
            </c:numRef>
          </c:yVal>
          <c:smooth val="0"/>
          <c:extLst>
            <c:ext xmlns:c16="http://schemas.microsoft.com/office/drawing/2014/chart" uri="{C3380CC4-5D6E-409C-BE32-E72D297353CC}">
              <c16:uniqueId val="{00000003-C761-4B12-8B1C-23AE836C4861}"/>
            </c:ext>
          </c:extLst>
        </c:ser>
        <c:ser>
          <c:idx val="5"/>
          <c:order val="5"/>
          <c:tx>
            <c:strRef>
              <c:f>'Comparison - passenger'!$B$21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passenger'!$C$15:$AF$15</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'Comparison - passenger'!$C$21:$AF$21</c:f>
              <c:numCache>
                <c:formatCode>General</c:formatCode>
                <c:ptCount val="30"/>
                <c:pt idx="0">
                  <c:v>1</c:v>
                </c:pt>
                <c:pt idx="1">
                  <c:v>1.0152274348316825</c:v>
                </c:pt>
                <c:pt idx="2">
                  <c:v>1.0289939603367244</c:v>
                </c:pt>
                <c:pt idx="3">
                  <c:v>1.0416641160363687</c:v>
                </c:pt>
                <c:pt idx="4">
                  <c:v>1.0553584214475795</c:v>
                </c:pt>
                <c:pt idx="5">
                  <c:v>1.0680423333555726</c:v>
                </c:pt>
                <c:pt idx="6">
                  <c:v>1.0803300664631206</c:v>
                </c:pt>
                <c:pt idx="7">
                  <c:v>1.0924314029475428</c:v>
                </c:pt>
                <c:pt idx="8">
                  <c:v>1.1044130604193305</c:v>
                </c:pt>
                <c:pt idx="9">
                  <c:v>1.1164201668765636</c:v>
                </c:pt>
                <c:pt idx="10">
                  <c:v>1.128290399060726</c:v>
                </c:pt>
                <c:pt idx="11">
                  <c:v>1.1397328131652418</c:v>
                </c:pt>
                <c:pt idx="12">
                  <c:v>1.1506820672004534</c:v>
                </c:pt>
                <c:pt idx="13">
                  <c:v>1.161198688483096</c:v>
                </c:pt>
                <c:pt idx="14">
                  <c:v>1.1713370140361472</c:v>
                </c:pt>
                <c:pt idx="15">
                  <c:v>1.1815172960246623</c:v>
                </c:pt>
                <c:pt idx="16">
                  <c:v>1.1918812233946332</c:v>
                </c:pt>
                <c:pt idx="17">
                  <c:v>1.2022011308978884</c:v>
                </c:pt>
                <c:pt idx="18">
                  <c:v>1.2120877178381568</c:v>
                </c:pt>
                <c:pt idx="19">
                  <c:v>1.2212748015838899</c:v>
                </c:pt>
                <c:pt idx="20">
                  <c:v>1.2297534405996606</c:v>
                </c:pt>
                <c:pt idx="21">
                  <c:v>1.2377843150336787</c:v>
                </c:pt>
                <c:pt idx="22">
                  <c:v>1.2459520637407671</c:v>
                </c:pt>
                <c:pt idx="23">
                  <c:v>1.2540180165060744</c:v>
                </c:pt>
                <c:pt idx="24">
                  <c:v>1.2625083482989419</c:v>
                </c:pt>
                <c:pt idx="25">
                  <c:v>1.2708315421603713</c:v>
                </c:pt>
                <c:pt idx="26">
                  <c:v>1.2789896615216154</c:v>
                </c:pt>
                <c:pt idx="27">
                  <c:v>1.2870900048077949</c:v>
                </c:pt>
                <c:pt idx="28">
                  <c:v>1.2950858009105235</c:v>
                </c:pt>
                <c:pt idx="29">
                  <c:v>1.3034261900323891</c:v>
                </c:pt>
              </c:numCache>
            </c:numRef>
          </c:yVal>
          <c:smooth val="0"/>
          <c:extLst>
            <c:ext xmlns:c16="http://schemas.microsoft.com/office/drawing/2014/chart" uri="{C3380CC4-5D6E-409C-BE32-E72D297353CC}">
              <c16:uniqueId val="{00000005-C761-4B12-8B1C-23AE836C4861}"/>
            </c:ext>
          </c:extLst>
        </c:ser>
        <c:dLbls>
          <c:showLegendKey val="0"/>
          <c:showVal val="0"/>
          <c:showCatName val="0"/>
          <c:showSerName val="0"/>
          <c:showPercent val="0"/>
          <c:showBubbleSize val="0"/>
        </c:dLbls>
        <c:axId val="1607886815"/>
        <c:axId val="1419028815"/>
        <c:extLst>
          <c:ext xmlns:c15="http://schemas.microsoft.com/office/drawing/2012/chart" uri="{02D57815-91ED-43cb-92C2-25804820EDAC}">
            <c15:filteredScatterSeries>
              <c15:ser>
                <c:idx val="4"/>
                <c:order val="4"/>
                <c:tx>
                  <c:strRef>
                    <c:extLst>
                      <c:ext uri="{02D57815-91ED-43cb-92C2-25804820EDAC}">
                        <c15:formulaRef>
                          <c15:sqref>'Comparison - passenger'!$B$20</c15:sqref>
                        </c15:formulaRef>
                      </c:ext>
                    </c:extLst>
                    <c:strCache>
                      <c:ptCount val="1"/>
                      <c:pt idx="0">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passenger'!$C$15:$AF$15</c15:sqref>
                        </c15:formulaRef>
                      </c:ext>
                    </c:extLst>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extLst>
                      <c:ext uri="{02D57815-91ED-43cb-92C2-25804820EDAC}">
                        <c15:formulaRef>
                          <c15:sqref>'Comparison - passenger'!$C$20:$AF$20</c15:sqref>
                        </c15:formulaRef>
                      </c:ext>
                    </c:extLst>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0"/>
                <c:extLst>
                  <c:ext xmlns:c16="http://schemas.microsoft.com/office/drawing/2014/chart" uri="{C3380CC4-5D6E-409C-BE32-E72D297353CC}">
                    <c16:uniqueId val="{00000004-C761-4B12-8B1C-23AE836C4861}"/>
                  </c:ext>
                </c:extLst>
              </c15:ser>
            </c15:filteredScatterSeries>
          </c:ext>
        </c:extLst>
      </c:scatterChart>
      <c:valAx>
        <c:axId val="1607886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028815"/>
        <c:crosses val="autoZero"/>
        <c:crossBetween val="midCat"/>
      </c:valAx>
      <c:valAx>
        <c:axId val="1419028815"/>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8868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REF2020 and FF55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passenger'!$B$2</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passenger'!$C$2:$I$2</c:f>
              <c:numCache>
                <c:formatCode>General</c:formatCode>
                <c:ptCount val="7"/>
                <c:pt idx="0">
                  <c:v>1</c:v>
                </c:pt>
                <c:pt idx="1">
                  <c:v>1.1634745153116497</c:v>
                </c:pt>
                <c:pt idx="2">
                  <c:v>1.2314800798622776</c:v>
                </c:pt>
                <c:pt idx="3">
                  <c:v>1.2690838269198614</c:v>
                </c:pt>
                <c:pt idx="4">
                  <c:v>1.3059430702351729</c:v>
                </c:pt>
                <c:pt idx="5">
                  <c:v>1.330266052376659</c:v>
                </c:pt>
                <c:pt idx="6">
                  <c:v>1.3648517983604793</c:v>
                </c:pt>
              </c:numCache>
            </c:numRef>
          </c:yVal>
          <c:smooth val="0"/>
          <c:extLst>
            <c:ext xmlns:c16="http://schemas.microsoft.com/office/drawing/2014/chart" uri="{C3380CC4-5D6E-409C-BE32-E72D297353CC}">
              <c16:uniqueId val="{00000000-0D7D-4D33-B6C7-1AE4EF59F2E6}"/>
            </c:ext>
          </c:extLst>
        </c:ser>
        <c:ser>
          <c:idx val="1"/>
          <c:order val="1"/>
          <c:tx>
            <c:strRef>
              <c:f>'Comparison - passenger'!$B$3</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passenger'!$C$3:$I$3</c:f>
              <c:numCache>
                <c:formatCode>General</c:formatCode>
                <c:ptCount val="7"/>
                <c:pt idx="0">
                  <c:v>1</c:v>
                </c:pt>
                <c:pt idx="1">
                  <c:v>1.4391959370744956</c:v>
                </c:pt>
                <c:pt idx="2">
                  <c:v>1.5200617460519765</c:v>
                </c:pt>
                <c:pt idx="3">
                  <c:v>1.5433295957684927</c:v>
                </c:pt>
                <c:pt idx="4">
                  <c:v>1.5931884518355643</c:v>
                </c:pt>
                <c:pt idx="5">
                  <c:v>1.6258429051629266</c:v>
                </c:pt>
                <c:pt idx="6">
                  <c:v>1.6461471416967619</c:v>
                </c:pt>
              </c:numCache>
            </c:numRef>
          </c:yVal>
          <c:smooth val="0"/>
          <c:extLst>
            <c:ext xmlns:c16="http://schemas.microsoft.com/office/drawing/2014/chart" uri="{C3380CC4-5D6E-409C-BE32-E72D297353CC}">
              <c16:uniqueId val="{00000001-0D7D-4D33-B6C7-1AE4EF59F2E6}"/>
            </c:ext>
          </c:extLst>
        </c:ser>
        <c:ser>
          <c:idx val="2"/>
          <c:order val="2"/>
          <c:tx>
            <c:strRef>
              <c:f>'Comparison - passenger'!$B$4</c:f>
              <c:strCache>
                <c:ptCount val="1"/>
                <c:pt idx="0">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passenger'!$C$4:$I$4</c:f>
              <c:numCache>
                <c:formatCode>General</c:formatCode>
                <c:ptCount val="7"/>
                <c:pt idx="0">
                  <c:v>1</c:v>
                </c:pt>
                <c:pt idx="1">
                  <c:v>2.1488289075114175</c:v>
                </c:pt>
                <c:pt idx="2">
                  <c:v>2.4294212557915524</c:v>
                </c:pt>
                <c:pt idx="3">
                  <c:v>2.6510526745988745</c:v>
                </c:pt>
                <c:pt idx="4">
                  <c:v>2.8675167656718572</c:v>
                </c:pt>
                <c:pt idx="5">
                  <c:v>3.032409183064781</c:v>
                </c:pt>
                <c:pt idx="6">
                  <c:v>3.186031491797253</c:v>
                </c:pt>
              </c:numCache>
            </c:numRef>
          </c:yVal>
          <c:smooth val="0"/>
          <c:extLst>
            <c:ext xmlns:c16="http://schemas.microsoft.com/office/drawing/2014/chart" uri="{C3380CC4-5D6E-409C-BE32-E72D297353CC}">
              <c16:uniqueId val="{00000002-0D7D-4D33-B6C7-1AE4EF59F2E6}"/>
            </c:ext>
          </c:extLst>
        </c:ser>
        <c:ser>
          <c:idx val="3"/>
          <c:order val="3"/>
          <c:tx>
            <c:strRef>
              <c:f>'Comparison - passenger'!$B$5</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passenger'!$C$5:$I$5</c:f>
              <c:numCache>
                <c:formatCode>General</c:formatCode>
                <c:ptCount val="7"/>
                <c:pt idx="0">
                  <c:v>1</c:v>
                </c:pt>
                <c:pt idx="1">
                  <c:v>1.9980266360620085</c:v>
                </c:pt>
                <c:pt idx="2">
                  <c:v>2.1494775265006467</c:v>
                </c:pt>
                <c:pt idx="3">
                  <c:v>2.3659228210459093</c:v>
                </c:pt>
                <c:pt idx="4">
                  <c:v>2.4952664470575985</c:v>
                </c:pt>
                <c:pt idx="5">
                  <c:v>2.6637880009755204</c:v>
                </c:pt>
                <c:pt idx="6">
                  <c:v>2.7938404316907115</c:v>
                </c:pt>
              </c:numCache>
            </c:numRef>
          </c:yVal>
          <c:smooth val="0"/>
          <c:extLst>
            <c:ext xmlns:c16="http://schemas.microsoft.com/office/drawing/2014/chart" uri="{C3380CC4-5D6E-409C-BE32-E72D297353CC}">
              <c16:uniqueId val="{00000003-0D7D-4D33-B6C7-1AE4EF59F2E6}"/>
            </c:ext>
          </c:extLst>
        </c:ser>
        <c:ser>
          <c:idx val="5"/>
          <c:order val="5"/>
          <c:tx>
            <c:strRef>
              <c:f>'Comparison - passenger'!$B$7</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passenger'!$C$1:$I$1</c:f>
              <c:numCache>
                <c:formatCode>General</c:formatCode>
                <c:ptCount val="7"/>
                <c:pt idx="0">
                  <c:v>2021</c:v>
                </c:pt>
                <c:pt idx="1">
                  <c:v>2025</c:v>
                </c:pt>
                <c:pt idx="2">
                  <c:v>2030</c:v>
                </c:pt>
                <c:pt idx="3">
                  <c:v>2035</c:v>
                </c:pt>
                <c:pt idx="4">
                  <c:v>2040</c:v>
                </c:pt>
                <c:pt idx="5">
                  <c:v>2045</c:v>
                </c:pt>
                <c:pt idx="6">
                  <c:v>2050</c:v>
                </c:pt>
              </c:numCache>
            </c:numRef>
          </c:xVal>
          <c:yVal>
            <c:numRef>
              <c:f>'Comparison - passenger'!$C$7:$I$7</c:f>
              <c:numCache>
                <c:formatCode>General</c:formatCode>
                <c:ptCount val="7"/>
                <c:pt idx="0">
                  <c:v>1</c:v>
                </c:pt>
                <c:pt idx="1">
                  <c:v>1.1755657593858828</c:v>
                </c:pt>
                <c:pt idx="2">
                  <c:v>1.239337070637117</c:v>
                </c:pt>
                <c:pt idx="3">
                  <c:v>1.2938045477495415</c:v>
                </c:pt>
                <c:pt idx="4">
                  <c:v>1.3660738473567711</c:v>
                </c:pt>
                <c:pt idx="5">
                  <c:v>1.4244803079548218</c:v>
                </c:pt>
                <c:pt idx="6">
                  <c:v>1.4829206611769774</c:v>
                </c:pt>
              </c:numCache>
            </c:numRef>
          </c:yVal>
          <c:smooth val="0"/>
          <c:extLst>
            <c:ext xmlns:c16="http://schemas.microsoft.com/office/drawing/2014/chart" uri="{C3380CC4-5D6E-409C-BE32-E72D297353CC}">
              <c16:uniqueId val="{00000005-0D7D-4D33-B6C7-1AE4EF59F2E6}"/>
            </c:ext>
          </c:extLst>
        </c:ser>
        <c:ser>
          <c:idx val="6"/>
          <c:order val="6"/>
          <c:tx>
            <c:strRef>
              <c:f>'Comparison - passenger'!$B$27</c:f>
              <c:strCache>
                <c:ptCount val="1"/>
                <c:pt idx="0">
                  <c:v>LDVs FF55</c:v>
                </c:pt>
              </c:strCache>
            </c:strRef>
          </c:tx>
          <c:spPr>
            <a:ln w="19050" cap="rnd">
              <a:solidFill>
                <a:schemeClr val="accent1">
                  <a:lumMod val="60000"/>
                </a:schemeClr>
              </a:solidFill>
              <a:prstDash val="sysDash"/>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passenger'!$C$27:$E$27</c:f>
              <c:numCache>
                <c:formatCode>General</c:formatCode>
                <c:ptCount val="3"/>
                <c:pt idx="0">
                  <c:v>1</c:v>
                </c:pt>
                <c:pt idx="1">
                  <c:v>1.1738537622485452</c:v>
                </c:pt>
                <c:pt idx="2">
                  <c:v>1.2221832533004409</c:v>
                </c:pt>
              </c:numCache>
            </c:numRef>
          </c:yVal>
          <c:smooth val="0"/>
          <c:extLst>
            <c:ext xmlns:c16="http://schemas.microsoft.com/office/drawing/2014/chart" uri="{C3380CC4-5D6E-409C-BE32-E72D297353CC}">
              <c16:uniqueId val="{00000006-0D7D-4D33-B6C7-1AE4EF59F2E6}"/>
            </c:ext>
          </c:extLst>
        </c:ser>
        <c:ser>
          <c:idx val="7"/>
          <c:order val="7"/>
          <c:tx>
            <c:strRef>
              <c:f>'Comparison - passenger'!$B$28</c:f>
              <c:strCache>
                <c:ptCount val="1"/>
                <c:pt idx="0">
                  <c:v>HDVs FF55</c:v>
                </c:pt>
              </c:strCache>
            </c:strRef>
          </c:tx>
          <c:spPr>
            <a:ln w="19050" cap="rnd">
              <a:solidFill>
                <a:schemeClr val="accent2">
                  <a:lumMod val="60000"/>
                </a:schemeClr>
              </a:solidFill>
              <a:prstDash val="sysDash"/>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passenger'!$C$28:$E$28</c:f>
              <c:numCache>
                <c:formatCode>General</c:formatCode>
                <c:ptCount val="3"/>
                <c:pt idx="0">
                  <c:v>1</c:v>
                </c:pt>
                <c:pt idx="1">
                  <c:v>1.3715082506833771</c:v>
                </c:pt>
                <c:pt idx="2">
                  <c:v>1.5716663896405059</c:v>
                </c:pt>
              </c:numCache>
            </c:numRef>
          </c:yVal>
          <c:smooth val="0"/>
          <c:extLst>
            <c:ext xmlns:c16="http://schemas.microsoft.com/office/drawing/2014/chart" uri="{C3380CC4-5D6E-409C-BE32-E72D297353CC}">
              <c16:uniqueId val="{00000007-0D7D-4D33-B6C7-1AE4EF59F2E6}"/>
            </c:ext>
          </c:extLst>
        </c:ser>
        <c:ser>
          <c:idx val="8"/>
          <c:order val="8"/>
          <c:tx>
            <c:strRef>
              <c:f>'Comparison - passenger'!$B$29</c:f>
              <c:strCache>
                <c:ptCount val="1"/>
                <c:pt idx="0">
                  <c:v>aircraft intra EU FF55</c:v>
                </c:pt>
              </c:strCache>
            </c:strRef>
          </c:tx>
          <c:spPr>
            <a:ln w="19050" cap="rnd">
              <a:solidFill>
                <a:schemeClr val="accent3">
                  <a:lumMod val="60000"/>
                </a:schemeClr>
              </a:solidFill>
              <a:prstDash val="sysDash"/>
              <a:round/>
            </a:ln>
            <a:effectLst/>
          </c:spPr>
          <c:marker>
            <c:symbol val="circle"/>
            <c:size val="5"/>
            <c:spPr>
              <a:solidFill>
                <a:schemeClr val="accent3">
                  <a:lumMod val="60000"/>
                </a:schemeClr>
              </a:solidFill>
              <a:ln w="9525">
                <a:solidFill>
                  <a:schemeClr val="accent3">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passenger'!$C$29:$E$29</c:f>
              <c:numCache>
                <c:formatCode>General</c:formatCode>
                <c:ptCount val="3"/>
                <c:pt idx="0">
                  <c:v>1</c:v>
                </c:pt>
                <c:pt idx="1">
                  <c:v>1.8458511670259306</c:v>
                </c:pt>
                <c:pt idx="2">
                  <c:v>1.9801197115807634</c:v>
                </c:pt>
              </c:numCache>
            </c:numRef>
          </c:yVal>
          <c:smooth val="0"/>
          <c:extLst>
            <c:ext xmlns:c16="http://schemas.microsoft.com/office/drawing/2014/chart" uri="{C3380CC4-5D6E-409C-BE32-E72D297353CC}">
              <c16:uniqueId val="{00000008-0D7D-4D33-B6C7-1AE4EF59F2E6}"/>
            </c:ext>
          </c:extLst>
        </c:ser>
        <c:ser>
          <c:idx val="9"/>
          <c:order val="9"/>
          <c:tx>
            <c:strRef>
              <c:f>'Comparison - passenger'!$B$30</c:f>
              <c:strCache>
                <c:ptCount val="1"/>
                <c:pt idx="0">
                  <c:v>rail FF55</c:v>
                </c:pt>
              </c:strCache>
            </c:strRef>
          </c:tx>
          <c:spPr>
            <a:ln w="19050" cap="rnd">
              <a:solidFill>
                <a:schemeClr val="accent4">
                  <a:lumMod val="60000"/>
                </a:schemeClr>
              </a:solidFill>
              <a:prstDash val="sysDash"/>
              <a:round/>
            </a:ln>
            <a:effectLst/>
          </c:spPr>
          <c:marker>
            <c:symbol val="circle"/>
            <c:size val="5"/>
            <c:spPr>
              <a:solidFill>
                <a:schemeClr val="accent4">
                  <a:lumMod val="60000"/>
                </a:schemeClr>
              </a:solidFill>
              <a:ln w="9525">
                <a:solidFill>
                  <a:schemeClr val="accent4">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passenger'!$C$30:$E$30</c:f>
              <c:numCache>
                <c:formatCode>General</c:formatCode>
                <c:ptCount val="3"/>
                <c:pt idx="0">
                  <c:v>1</c:v>
                </c:pt>
                <c:pt idx="1">
                  <c:v>1.6312576393507561</c:v>
                </c:pt>
                <c:pt idx="2">
                  <c:v>1.9404541617289481</c:v>
                </c:pt>
              </c:numCache>
            </c:numRef>
          </c:yVal>
          <c:smooth val="0"/>
          <c:extLst>
            <c:ext xmlns:c16="http://schemas.microsoft.com/office/drawing/2014/chart" uri="{C3380CC4-5D6E-409C-BE32-E72D297353CC}">
              <c16:uniqueId val="{00000009-0D7D-4D33-B6C7-1AE4EF59F2E6}"/>
            </c:ext>
          </c:extLst>
        </c:ser>
        <c:ser>
          <c:idx val="10"/>
          <c:order val="10"/>
          <c:tx>
            <c:strRef>
              <c:f>'Comparison - passenger'!$B$32</c:f>
              <c:strCache>
                <c:ptCount val="1"/>
                <c:pt idx="0">
                  <c:v>motorbikes FF55</c:v>
                </c:pt>
              </c:strCache>
            </c:strRef>
          </c:tx>
          <c:spPr>
            <a:ln w="19050" cap="rnd">
              <a:solidFill>
                <a:schemeClr val="accent5">
                  <a:lumMod val="60000"/>
                </a:schemeClr>
              </a:solidFill>
              <a:prstDash val="sysDash"/>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passenger'!$C$26:$E$26</c:f>
              <c:numCache>
                <c:formatCode>General</c:formatCode>
                <c:ptCount val="3"/>
                <c:pt idx="0">
                  <c:v>2021</c:v>
                </c:pt>
                <c:pt idx="1">
                  <c:v>2025</c:v>
                </c:pt>
                <c:pt idx="2">
                  <c:v>2030</c:v>
                </c:pt>
              </c:numCache>
            </c:numRef>
          </c:xVal>
          <c:yVal>
            <c:numRef>
              <c:f>'Comparison - passenger'!$C$32:$E$32</c:f>
              <c:numCache>
                <c:formatCode>General</c:formatCode>
                <c:ptCount val="3"/>
                <c:pt idx="0">
                  <c:v>1</c:v>
                </c:pt>
                <c:pt idx="1">
                  <c:v>1.1723904226111883</c:v>
                </c:pt>
                <c:pt idx="2">
                  <c:v>1.2263982315693505</c:v>
                </c:pt>
              </c:numCache>
            </c:numRef>
          </c:yVal>
          <c:smooth val="0"/>
          <c:extLst>
            <c:ext xmlns:c16="http://schemas.microsoft.com/office/drawing/2014/chart" uri="{C3380CC4-5D6E-409C-BE32-E72D297353CC}">
              <c16:uniqueId val="{0000000A-0D7D-4D33-B6C7-1AE4EF59F2E6}"/>
            </c:ext>
          </c:extLst>
        </c:ser>
        <c:dLbls>
          <c:showLegendKey val="0"/>
          <c:showVal val="0"/>
          <c:showCatName val="0"/>
          <c:showSerName val="0"/>
          <c:showPercent val="0"/>
          <c:showBubbleSize val="0"/>
        </c:dLbls>
        <c:axId val="1659554255"/>
        <c:axId val="1785712911"/>
        <c:extLst>
          <c:ext xmlns:c15="http://schemas.microsoft.com/office/drawing/2012/chart" uri="{02D57815-91ED-43cb-92C2-25804820EDAC}">
            <c15:filteredScatterSeries>
              <c15:ser>
                <c:idx val="4"/>
                <c:order val="4"/>
                <c:tx>
                  <c:strRef>
                    <c:extLst>
                      <c:ext uri="{02D57815-91ED-43cb-92C2-25804820EDAC}">
                        <c15:formulaRef>
                          <c15:sqref>'Comparison - passenger'!$B$6</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passenger'!$C$1:$I$1</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passenger'!$C$6:$I$6</c15:sqref>
                        </c15:formulaRef>
                      </c:ext>
                    </c:extLst>
                    <c:numCache>
                      <c:formatCode>General</c:formatCode>
                      <c:ptCount val="7"/>
                      <c:pt idx="0">
                        <c:v>1</c:v>
                      </c:pt>
                      <c:pt idx="1">
                        <c:v>2.6160146810582736</c:v>
                      </c:pt>
                      <c:pt idx="2">
                        <c:v>2.7177513009410381</c:v>
                      </c:pt>
                      <c:pt idx="3">
                        <c:v>2.8303892889693998</c:v>
                      </c:pt>
                      <c:pt idx="4">
                        <c:v>2.9015535623625746</c:v>
                      </c:pt>
                      <c:pt idx="5">
                        <c:v>2.9658232749822693</c:v>
                      </c:pt>
                      <c:pt idx="6">
                        <c:v>3.0307315026490653</c:v>
                      </c:pt>
                    </c:numCache>
                  </c:numRef>
                </c:yVal>
                <c:smooth val="0"/>
                <c:extLst>
                  <c:ext xmlns:c16="http://schemas.microsoft.com/office/drawing/2014/chart" uri="{C3380CC4-5D6E-409C-BE32-E72D297353CC}">
                    <c16:uniqueId val="{00000004-0D7D-4D33-B6C7-1AE4EF59F2E6}"/>
                  </c:ext>
                </c:extLst>
              </c15:ser>
            </c15:filteredScatterSeries>
          </c:ext>
        </c:extLst>
      </c:scatterChart>
      <c:valAx>
        <c:axId val="165955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712911"/>
        <c:crosses val="autoZero"/>
        <c:crossBetween val="midCat"/>
      </c:valAx>
      <c:valAx>
        <c:axId val="1785712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55425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OECD Current Ambition Europe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passenger'!$B$36</c:f>
              <c:strCache>
                <c:ptCount val="1"/>
                <c:pt idx="0">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passenger'!$C$36:$H$36</c:f>
              <c:numCache>
                <c:formatCode>0.00</c:formatCode>
                <c:ptCount val="6"/>
                <c:pt idx="0">
                  <c:v>1</c:v>
                </c:pt>
                <c:pt idx="1">
                  <c:v>1.0474928035114925</c:v>
                </c:pt>
                <c:pt idx="2">
                  <c:v>1.0668622674519304</c:v>
                </c:pt>
                <c:pt idx="3">
                  <c:v>1.079716352014795</c:v>
                </c:pt>
                <c:pt idx="4">
                  <c:v>1.1747366378985127</c:v>
                </c:pt>
                <c:pt idx="5">
                  <c:v>1.1656582772866988</c:v>
                </c:pt>
              </c:numCache>
            </c:numRef>
          </c:yVal>
          <c:smooth val="0"/>
          <c:extLst>
            <c:ext xmlns:c16="http://schemas.microsoft.com/office/drawing/2014/chart" uri="{C3380CC4-5D6E-409C-BE32-E72D297353CC}">
              <c16:uniqueId val="{00000000-23BD-430F-8575-1E225074EBC6}"/>
            </c:ext>
          </c:extLst>
        </c:ser>
        <c:ser>
          <c:idx val="1"/>
          <c:order val="1"/>
          <c:tx>
            <c:strRef>
              <c:f>'Comparison - passenger'!$B$37</c:f>
              <c:strCache>
                <c:ptCount val="1"/>
                <c:pt idx="0">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passenger'!$C$37:$H$37</c:f>
              <c:numCache>
                <c:formatCode>0.00</c:formatCode>
                <c:ptCount val="6"/>
                <c:pt idx="0">
                  <c:v>1</c:v>
                </c:pt>
                <c:pt idx="1">
                  <c:v>1.2993333685771811</c:v>
                </c:pt>
                <c:pt idx="2">
                  <c:v>1.3424298719111936</c:v>
                </c:pt>
                <c:pt idx="3">
                  <c:v>1.3953362726677654</c:v>
                </c:pt>
                <c:pt idx="4">
                  <c:v>1.6154780327490093</c:v>
                </c:pt>
                <c:pt idx="5">
                  <c:v>1.7678630183170154</c:v>
                </c:pt>
              </c:numCache>
            </c:numRef>
          </c:yVal>
          <c:smooth val="0"/>
          <c:extLst>
            <c:ext xmlns:c16="http://schemas.microsoft.com/office/drawing/2014/chart" uri="{C3380CC4-5D6E-409C-BE32-E72D297353CC}">
              <c16:uniqueId val="{00000001-23BD-430F-8575-1E225074EBC6}"/>
            </c:ext>
          </c:extLst>
        </c:ser>
        <c:ser>
          <c:idx val="2"/>
          <c:order val="2"/>
          <c:tx>
            <c:strRef>
              <c:f>'Comparison - passenger'!$B$38</c:f>
              <c:strCache>
                <c:ptCount val="1"/>
                <c:pt idx="0">
                  <c:v>aircraft intra EU</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passenger'!$C$38:$H$38</c:f>
              <c:numCache>
                <c:formatCode>0.00</c:formatCode>
                <c:ptCount val="6"/>
              </c:numCache>
            </c:numRef>
          </c:yVal>
          <c:smooth val="0"/>
          <c:extLst>
            <c:ext xmlns:c16="http://schemas.microsoft.com/office/drawing/2014/chart" uri="{C3380CC4-5D6E-409C-BE32-E72D297353CC}">
              <c16:uniqueId val="{00000002-23BD-430F-8575-1E225074EBC6}"/>
            </c:ext>
          </c:extLst>
        </c:ser>
        <c:ser>
          <c:idx val="3"/>
          <c:order val="3"/>
          <c:tx>
            <c:strRef>
              <c:f>'Comparison - passenger'!$B$39</c:f>
              <c:strCache>
                <c:ptCount val="1"/>
                <c:pt idx="0">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passenger'!$C$39:$H$39</c:f>
              <c:numCache>
                <c:formatCode>0.00</c:formatCode>
                <c:ptCount val="6"/>
                <c:pt idx="0">
                  <c:v>1</c:v>
                </c:pt>
                <c:pt idx="1">
                  <c:v>1.2355969509176981</c:v>
                </c:pt>
                <c:pt idx="2">
                  <c:v>1.3102372408412903</c:v>
                </c:pt>
                <c:pt idx="3">
                  <c:v>1.3753320003207044</c:v>
                </c:pt>
                <c:pt idx="4">
                  <c:v>1.8080154164046147</c:v>
                </c:pt>
                <c:pt idx="5">
                  <c:v>2.1769906544073776</c:v>
                </c:pt>
              </c:numCache>
            </c:numRef>
          </c:yVal>
          <c:smooth val="0"/>
          <c:extLst>
            <c:ext xmlns:c16="http://schemas.microsoft.com/office/drawing/2014/chart" uri="{C3380CC4-5D6E-409C-BE32-E72D297353CC}">
              <c16:uniqueId val="{00000003-23BD-430F-8575-1E225074EBC6}"/>
            </c:ext>
          </c:extLst>
        </c:ser>
        <c:ser>
          <c:idx val="5"/>
          <c:order val="5"/>
          <c:tx>
            <c:strRef>
              <c:f>'Comparison - passenger'!$B$41</c:f>
              <c:strCache>
                <c:ptCount val="1"/>
                <c:pt idx="0">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passenger'!$C$35:$H$35</c:f>
              <c:numCache>
                <c:formatCode>General</c:formatCode>
                <c:ptCount val="6"/>
                <c:pt idx="0">
                  <c:v>2021</c:v>
                </c:pt>
                <c:pt idx="1">
                  <c:v>2022</c:v>
                </c:pt>
                <c:pt idx="2">
                  <c:v>2025</c:v>
                </c:pt>
                <c:pt idx="3">
                  <c:v>2030</c:v>
                </c:pt>
                <c:pt idx="4">
                  <c:v>2040</c:v>
                </c:pt>
                <c:pt idx="5">
                  <c:v>2050</c:v>
                </c:pt>
              </c:numCache>
            </c:numRef>
          </c:xVal>
          <c:yVal>
            <c:numRef>
              <c:f>'Comparison - passenger'!$C$41:$H$41</c:f>
              <c:numCache>
                <c:formatCode>0.00</c:formatCode>
                <c:ptCount val="6"/>
                <c:pt idx="0">
                  <c:v>1</c:v>
                </c:pt>
                <c:pt idx="1">
                  <c:v>1.0484031464172301</c:v>
                </c:pt>
                <c:pt idx="2">
                  <c:v>1.0266640419201623</c:v>
                </c:pt>
                <c:pt idx="3">
                  <c:v>0.9935871700114135</c:v>
                </c:pt>
                <c:pt idx="4">
                  <c:v>1.0181571729544625</c:v>
                </c:pt>
                <c:pt idx="5">
                  <c:v>0.96686212916609948</c:v>
                </c:pt>
              </c:numCache>
            </c:numRef>
          </c:yVal>
          <c:smooth val="0"/>
          <c:extLst>
            <c:ext xmlns:c16="http://schemas.microsoft.com/office/drawing/2014/chart" uri="{C3380CC4-5D6E-409C-BE32-E72D297353CC}">
              <c16:uniqueId val="{00000005-23BD-430F-8575-1E225074EBC6}"/>
            </c:ext>
          </c:extLst>
        </c:ser>
        <c:dLbls>
          <c:showLegendKey val="0"/>
          <c:showVal val="0"/>
          <c:showCatName val="0"/>
          <c:showSerName val="0"/>
          <c:showPercent val="0"/>
          <c:showBubbleSize val="0"/>
        </c:dLbls>
        <c:axId val="757945599"/>
        <c:axId val="1279148751"/>
        <c:extLst>
          <c:ext xmlns:c15="http://schemas.microsoft.com/office/drawing/2012/chart" uri="{02D57815-91ED-43cb-92C2-25804820EDAC}">
            <c15:filteredScatterSeries>
              <c15:ser>
                <c:idx val="4"/>
                <c:order val="4"/>
                <c:tx>
                  <c:strRef>
                    <c:extLst>
                      <c:ext uri="{02D57815-91ED-43cb-92C2-25804820EDAC}">
                        <c15:formulaRef>
                          <c15:sqref>'Comparison - passenger'!$B$40</c15:sqref>
                        </c15:formulaRef>
                      </c:ext>
                    </c:extLst>
                    <c:strCache>
                      <c:ptCount val="1"/>
                      <c:pt idx="0">
                        <c:v>ships domestic</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c:ext uri="{02D57815-91ED-43cb-92C2-25804820EDAC}">
                        <c15:formulaRef>
                          <c15:sqref>'Comparison - passenger'!$C$35:$H$35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passenger'!$C$40:$H$40</c15:sqref>
                        </c15:formulaRef>
                      </c:ext>
                    </c:extLst>
                    <c:numCache>
                      <c:formatCode>0.00</c:formatCode>
                      <c:ptCount val="6"/>
                      <c:pt idx="0">
                        <c:v>0</c:v>
                      </c:pt>
                      <c:pt idx="1">
                        <c:v>0</c:v>
                      </c:pt>
                      <c:pt idx="2">
                        <c:v>0</c:v>
                      </c:pt>
                      <c:pt idx="3">
                        <c:v>0</c:v>
                      </c:pt>
                      <c:pt idx="4">
                        <c:v>0</c:v>
                      </c:pt>
                    </c:numCache>
                  </c:numRef>
                </c:yVal>
                <c:smooth val="0"/>
                <c:extLst>
                  <c:ext xmlns:c16="http://schemas.microsoft.com/office/drawing/2014/chart" uri="{C3380CC4-5D6E-409C-BE32-E72D297353CC}">
                    <c16:uniqueId val="{00000004-23BD-430F-8575-1E225074EBC6}"/>
                  </c:ext>
                </c:extLst>
              </c15:ser>
            </c15:filteredScatterSeries>
          </c:ext>
        </c:extLst>
      </c:scatterChart>
      <c:valAx>
        <c:axId val="757945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148751"/>
        <c:crosses val="autoZero"/>
        <c:crossBetween val="midCat"/>
      </c:valAx>
      <c:valAx>
        <c:axId val="1279148751"/>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94559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0"/>
          <c:order val="0"/>
          <c:tx>
            <c:strRef>
              <c:f>'Comparison - passenger'!$A$68:$B$68</c:f>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passenger'!$C$68:$H$68</c:f>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AD83-49DD-8F34-E4FD12CB066B}"/>
            </c:ext>
          </c:extLst>
        </c:ser>
        <c:ser>
          <c:idx val="6"/>
          <c:order val="6"/>
          <c:tx>
            <c:strRef>
              <c:f>'Comparison - passenger'!$A$74:$B$74</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passenger'!$C$74:$H$74</c:f>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c:ext xmlns:c16="http://schemas.microsoft.com/office/drawing/2014/chart" uri="{C3380CC4-5D6E-409C-BE32-E72D297353CC}">
              <c16:uniqueId val="{00000006-AD83-49DD-8F34-E4FD12CB066B}"/>
            </c:ext>
          </c:extLst>
        </c:ser>
        <c:ser>
          <c:idx val="12"/>
          <c:order val="12"/>
          <c:tx>
            <c:strRef>
              <c:f>'Comparison - passenger'!$A$80:$B$80</c:f>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passenger'!$C$80:$H$80</c:f>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c:ext xmlns:c16="http://schemas.microsoft.com/office/drawing/2014/chart" uri="{C3380CC4-5D6E-409C-BE32-E72D297353CC}">
              <c16:uniqueId val="{0000000C-AD83-49DD-8F34-E4FD12CB066B}"/>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1"/>
                <c:order val="1"/>
                <c:tx>
                  <c:strRef>
                    <c:extLst>
                      <c:ex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c:ext xmlns:c16="http://schemas.microsoft.com/office/drawing/2014/chart" uri="{C3380CC4-5D6E-409C-BE32-E72D297353CC}">
                    <c16:uniqueId val="{00000001-AD83-49DD-8F34-E4FD12CB066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2-AD83-49DD-8F34-E4FD12CB066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3-AD83-49DD-8F34-E4FD12CB066B}"/>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4-AD83-49DD-8F34-E4FD12CB066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5-AD83-49DD-8F34-E4FD12CB066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7-AD83-49DD-8F34-E4FD12CB066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8-AD83-49DD-8F34-E4FD12CB066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9-AD83-49DD-8F34-E4FD12CB066B}"/>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A-AD83-49DD-8F34-E4FD12CB066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B-AD83-49DD-8F34-E4FD12CB066B}"/>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AD83-49DD-8F34-E4FD12CB066B}"/>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AD83-49DD-8F34-E4FD12CB066B}"/>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AD83-49DD-8F34-E4FD12CB066B}"/>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AD83-49DD-8F34-E4FD12CB066B}"/>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AD83-49DD-8F34-E4FD12CB066B}"/>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Rail</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passenger'!$A$71:$B$71</c:f>
              <c:strCache>
                <c:ptCount val="2"/>
                <c:pt idx="0">
                  <c:v>Potencia </c:v>
                </c:pt>
                <c:pt idx="1">
                  <c:v>rail</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passenger'!$C$71:$H$71</c:f>
              <c:numCache>
                <c:formatCode>#,##0.00</c:formatCode>
                <c:ptCount val="6"/>
                <c:pt idx="0">
                  <c:v>630978.19999999995</c:v>
                </c:pt>
                <c:pt idx="1">
                  <c:v>642640.69999999995</c:v>
                </c:pt>
                <c:pt idx="2">
                  <c:v>679197.6</c:v>
                </c:pt>
                <c:pt idx="3">
                  <c:v>744395</c:v>
                </c:pt>
                <c:pt idx="4">
                  <c:v>858167.2</c:v>
                </c:pt>
                <c:pt idx="5">
                  <c:v>969402</c:v>
                </c:pt>
              </c:numCache>
            </c:numRef>
          </c:yVal>
          <c:smooth val="0"/>
          <c:extLst>
            <c:ext xmlns:c16="http://schemas.microsoft.com/office/drawing/2014/chart" uri="{C3380CC4-5D6E-409C-BE32-E72D297353CC}">
              <c16:uniqueId val="{00000005-F05C-479F-AA3B-1299F92A066C}"/>
            </c:ext>
          </c:extLst>
        </c:ser>
        <c:ser>
          <c:idx val="9"/>
          <c:order val="9"/>
          <c:tx>
            <c:strRef>
              <c:f>'Comparison - passenger'!$A$77:$B$77</c:f>
              <c:strCache>
                <c:ptCount val="2"/>
                <c:pt idx="0">
                  <c:v>REF2020</c:v>
                </c:pt>
                <c:pt idx="1">
                  <c:v>rail</c:v>
                </c:pt>
              </c:strCache>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passenger'!$C$77:$H$77</c:f>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c:ext xmlns:c16="http://schemas.microsoft.com/office/drawing/2014/chart" uri="{C3380CC4-5D6E-409C-BE32-E72D297353CC}">
              <c16:uniqueId val="{0000000A-F05C-479F-AA3B-1299F92A066C}"/>
            </c:ext>
          </c:extLst>
        </c:ser>
        <c:ser>
          <c:idx val="15"/>
          <c:order val="15"/>
          <c:tx>
            <c:strRef>
              <c:f>'Comparison - passenger'!$A$83:$B$83</c:f>
              <c:strCache>
                <c:ptCount val="2"/>
                <c:pt idx="0">
                  <c:v>OECD</c:v>
                </c:pt>
                <c:pt idx="1">
                  <c:v>rail</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numRef>
          </c:xVal>
          <c:yVal>
            <c:numRef>
              <c:f>'Comparison - passenger'!$C$83:$H$83</c:f>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c:ext xmlns:c16="http://schemas.microsoft.com/office/drawing/2014/chart" uri="{C3380CC4-5D6E-409C-BE32-E72D297353CC}">
              <c16:uniqueId val="{0000000F-F05C-479F-AA3B-1299F92A066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F05C-479F-AA3B-1299F92A066C}"/>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passenger'!$A$69:$B$69</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passenger'!$C$69:$H$69</c15:sqref>
                        </c15:formulaRef>
                      </c:ext>
                    </c:extLst>
                    <c:numCache>
                      <c:formatCode>#,##0.00</c:formatCode>
                      <c:ptCount val="6"/>
                      <c:pt idx="0">
                        <c:v>585924.69999999995</c:v>
                      </c:pt>
                      <c:pt idx="1">
                        <c:v>589755</c:v>
                      </c:pt>
                      <c:pt idx="2">
                        <c:v>601129.9</c:v>
                      </c:pt>
                      <c:pt idx="3">
                        <c:v>618864.9</c:v>
                      </c:pt>
                      <c:pt idx="4">
                        <c:v>664260.9</c:v>
                      </c:pt>
                      <c:pt idx="5">
                        <c:v>727545.2</c:v>
                      </c:pt>
                    </c:numCache>
                  </c:numRef>
                </c:yVal>
                <c:smooth val="0"/>
                <c:extLst xmlns:c15="http://schemas.microsoft.com/office/drawing/2012/chart">
                  <c:ext xmlns:c16="http://schemas.microsoft.com/office/drawing/2014/chart" uri="{C3380CC4-5D6E-409C-BE32-E72D297353CC}">
                    <c16:uniqueId val="{00000003-F05C-479F-AA3B-1299F92A066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F05C-479F-AA3B-1299F92A066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F05C-479F-AA3B-1299F92A066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F05C-479F-AA3B-1299F92A066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F05C-479F-AA3B-1299F92A066C}"/>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passenger'!$A$75:$B$75</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passenger'!$C$75:$H$75</c15:sqref>
                        </c15:formulaRef>
                      </c:ext>
                    </c:extLst>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numRef>
                </c:yVal>
                <c:smooth val="0"/>
                <c:extLst xmlns:c15="http://schemas.microsoft.com/office/drawing/2012/chart">
                  <c:ext xmlns:c16="http://schemas.microsoft.com/office/drawing/2014/chart" uri="{C3380CC4-5D6E-409C-BE32-E72D297353CC}">
                    <c16:uniqueId val="{00000008-F05C-479F-AA3B-1299F92A066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F05C-479F-AA3B-1299F92A066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F05C-479F-AA3B-1299F92A066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F05C-479F-AA3B-1299F92A066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1">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F05C-479F-AA3B-1299F92A066C}"/>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passenger'!$A$81:$B$81</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passenger'!$C$81:$H$81</c15:sqref>
                        </c15:formulaRef>
                      </c:ext>
                    </c:extLst>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numRef>
                </c:yVal>
                <c:smooth val="0"/>
                <c:extLst xmlns:c15="http://schemas.microsoft.com/office/drawing/2012/chart">
                  <c:ext xmlns:c16="http://schemas.microsoft.com/office/drawing/2014/chart" uri="{C3380CC4-5D6E-409C-BE32-E72D297353CC}">
                    <c16:uniqueId val="{0000000D-F05C-479F-AA3B-1299F92A066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F05C-479F-AA3B-1299F92A066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F05C-479F-AA3B-1299F92A066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F05C-479F-AA3B-1299F92A066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Rail passenger.km evolution compared to 2019</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3"/>
          <c:order val="3"/>
          <c:tx>
            <c:strRef>
              <c:f>'Comparison - passenger'!$A$49:$B$49</c:f>
              <c:strCache>
                <c:ptCount val="2"/>
                <c:pt idx="0">
                  <c:v>Potencia </c:v>
                </c:pt>
                <c:pt idx="1">
                  <c:v>rail</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passenger'!$C$49:$H$49</c:f>
              <c:numCache>
                <c:formatCode>General</c:formatCode>
                <c:ptCount val="6"/>
                <c:pt idx="0">
                  <c:v>1</c:v>
                </c:pt>
                <c:pt idx="1">
                  <c:v>1.0184832059174151</c:v>
                </c:pt>
                <c:pt idx="2">
                  <c:v>1.0764200728329443</c:v>
                </c:pt>
                <c:pt idx="3">
                  <c:v>1.1797475728955455</c:v>
                </c:pt>
                <c:pt idx="4">
                  <c:v>1.3600583982140746</c:v>
                </c:pt>
                <c:pt idx="5">
                  <c:v>1.5363478484676651</c:v>
                </c:pt>
              </c:numCache>
              <c:extLst xmlns:c15="http://schemas.microsoft.com/office/drawing/2012/chart"/>
            </c:numRef>
          </c:yVal>
          <c:smooth val="0"/>
          <c:extLst>
            <c:ext xmlns:c16="http://schemas.microsoft.com/office/drawing/2014/chart" uri="{C3380CC4-5D6E-409C-BE32-E72D297353CC}">
              <c16:uniqueId val="{00000005-8365-4C26-8CBC-3E31B8C44C43}"/>
            </c:ext>
          </c:extLst>
        </c:ser>
        <c:ser>
          <c:idx val="9"/>
          <c:order val="9"/>
          <c:tx>
            <c:strRef>
              <c:f>'Comparison - passenger'!$A$55:$B$55</c:f>
              <c:strCache>
                <c:ptCount val="2"/>
                <c:pt idx="0">
                  <c:v>REF2020</c:v>
                </c:pt>
                <c:pt idx="1">
                  <c:v>rail</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passenger'!$C$55:$H$55</c:f>
              <c:numCache>
                <c:formatCode>General</c:formatCode>
                <c:ptCount val="6"/>
                <c:pt idx="0">
                  <c:v>1</c:v>
                </c:pt>
                <c:pt idx="1">
                  <c:v>1.2495066590155022</c:v>
                </c:pt>
                <c:pt idx="2">
                  <c:v>1.9980266360620085</c:v>
                </c:pt>
                <c:pt idx="3">
                  <c:v>2.1494775265006467</c:v>
                </c:pt>
                <c:pt idx="4">
                  <c:v>2.4952664470575985</c:v>
                </c:pt>
                <c:pt idx="5">
                  <c:v>2.7938404316907115</c:v>
                </c:pt>
              </c:numCache>
              <c:extLst xmlns:c15="http://schemas.microsoft.com/office/drawing/2012/chart"/>
            </c:numRef>
          </c:yVal>
          <c:smooth val="0"/>
          <c:extLst>
            <c:ext xmlns:c16="http://schemas.microsoft.com/office/drawing/2014/chart" uri="{C3380CC4-5D6E-409C-BE32-E72D297353CC}">
              <c16:uniqueId val="{0000000A-8365-4C26-8CBC-3E31B8C44C43}"/>
            </c:ext>
          </c:extLst>
        </c:ser>
        <c:ser>
          <c:idx val="15"/>
          <c:order val="15"/>
          <c:tx>
            <c:strRef>
              <c:f>'Comparison - passenger'!$A$61:$B$61</c:f>
              <c:strCache>
                <c:ptCount val="2"/>
                <c:pt idx="0">
                  <c:v>OECD</c:v>
                </c:pt>
                <c:pt idx="1">
                  <c:v>rail</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passenger'!$C$61:$H$61</c:f>
              <c:numCache>
                <c:formatCode>General</c:formatCode>
                <c:ptCount val="6"/>
                <c:pt idx="0">
                  <c:v>1</c:v>
                </c:pt>
                <c:pt idx="1">
                  <c:v>1.2355969509176981</c:v>
                </c:pt>
                <c:pt idx="2">
                  <c:v>1.3102372408412903</c:v>
                </c:pt>
                <c:pt idx="3">
                  <c:v>1.3753320003207044</c:v>
                </c:pt>
                <c:pt idx="4">
                  <c:v>1.8080154164046147</c:v>
                </c:pt>
                <c:pt idx="5">
                  <c:v>2.1769906544073776</c:v>
                </c:pt>
              </c:numCache>
              <c:extLst xmlns:c15="http://schemas.microsoft.com/office/drawing/2012/chart"/>
            </c:numRef>
          </c:yVal>
          <c:smooth val="0"/>
          <c:extLst>
            <c:ext xmlns:c16="http://schemas.microsoft.com/office/drawing/2014/chart" uri="{C3380CC4-5D6E-409C-BE32-E72D297353CC}">
              <c16:uniqueId val="{0000000F-8365-4C26-8CBC-3E31B8C44C43}"/>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passenger'!$A$46:$B$46</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passenger'!$C$46:$H$46</c15:sqref>
                        </c15:formulaRef>
                      </c:ext>
                    </c:extLst>
                    <c:numCache>
                      <c:formatCode>General</c:formatCode>
                      <c:ptCount val="6"/>
                      <c:pt idx="0">
                        <c:v>1</c:v>
                      </c:pt>
                      <c:pt idx="1">
                        <c:v>1.0060830625499129</c:v>
                      </c:pt>
                      <c:pt idx="2">
                        <c:v>1.0222405756411426</c:v>
                      </c:pt>
                      <c:pt idx="3">
                        <c:v>1.049048999399028</c:v>
                      </c:pt>
                      <c:pt idx="4">
                        <c:v>1.0905414207314941</c:v>
                      </c:pt>
                      <c:pt idx="5">
                        <c:v>1.1353708896576307</c:v>
                      </c:pt>
                    </c:numCache>
                  </c:numRef>
                </c:yVal>
                <c:smooth val="0"/>
                <c:extLst>
                  <c:ext xmlns:c16="http://schemas.microsoft.com/office/drawing/2014/chart" uri="{C3380CC4-5D6E-409C-BE32-E72D297353CC}">
                    <c16:uniqueId val="{00000000-8365-4C26-8CBC-3E31B8C44C43}"/>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passenger'!$A$47:$B$47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passenger'!$C$47:$H$47</c15:sqref>
                        </c15:formulaRef>
                      </c:ext>
                    </c:extLst>
                    <c:numCache>
                      <c:formatCode>General</c:formatCode>
                      <c:ptCount val="6"/>
                      <c:pt idx="0">
                        <c:v>1</c:v>
                      </c:pt>
                      <c:pt idx="1">
                        <c:v>1.0065371881403875</c:v>
                      </c:pt>
                      <c:pt idx="2">
                        <c:v>1.0259507749033281</c:v>
                      </c:pt>
                      <c:pt idx="3">
                        <c:v>1.05621916945983</c:v>
                      </c:pt>
                      <c:pt idx="4">
                        <c:v>1.1336967019823538</c:v>
                      </c:pt>
                      <c:pt idx="5">
                        <c:v>1.2417042667769425</c:v>
                      </c:pt>
                    </c:numCache>
                  </c:numRef>
                </c:yVal>
                <c:smooth val="0"/>
                <c:extLst xmlns:c15="http://schemas.microsoft.com/office/drawing/2012/chart">
                  <c:ext xmlns:c16="http://schemas.microsoft.com/office/drawing/2014/chart" uri="{C3380CC4-5D6E-409C-BE32-E72D297353CC}">
                    <c16:uniqueId val="{00000003-8365-4C26-8CBC-3E31B8C44C43}"/>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passenger'!$A$48:$B$48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passenger'!$C$48:$H$48</c15:sqref>
                        </c15:formulaRef>
                      </c:ext>
                    </c:extLst>
                    <c:numCache>
                      <c:formatCode>General</c:formatCode>
                      <c:ptCount val="6"/>
                      <c:pt idx="0">
                        <c:v>1</c:v>
                      </c:pt>
                      <c:pt idx="1">
                        <c:v>1.0313821024544596</c:v>
                      </c:pt>
                      <c:pt idx="2">
                        <c:v>1.1153556524119592</c:v>
                      </c:pt>
                      <c:pt idx="3">
                        <c:v>1.2445574215151809</c:v>
                      </c:pt>
                      <c:pt idx="4">
                        <c:v>1.4866752150672589</c:v>
                      </c:pt>
                      <c:pt idx="5">
                        <c:v>1.747647912564898</c:v>
                      </c:pt>
                    </c:numCache>
                  </c:numRef>
                </c:yVal>
                <c:smooth val="0"/>
                <c:extLst xmlns:c15="http://schemas.microsoft.com/office/drawing/2012/chart">
                  <c:ext xmlns:c16="http://schemas.microsoft.com/office/drawing/2014/chart" uri="{C3380CC4-5D6E-409C-BE32-E72D297353CC}">
                    <c16:uniqueId val="{00000004-8365-4C26-8CBC-3E31B8C44C43}"/>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passenger'!$A$50:$B$50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passenger'!$C$50:$H$50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6-8365-4C26-8CBC-3E31B8C44C43}"/>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passenger'!$A$51:$B$51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passenger'!$C$51:$H$51</c15:sqref>
                        </c15:formulaRef>
                      </c:ext>
                    </c:extLst>
                    <c:numCache>
                      <c:formatCode>General</c:formatCode>
                      <c:ptCount val="6"/>
                      <c:pt idx="0">
                        <c:v>1</c:v>
                      </c:pt>
                      <c:pt idx="1">
                        <c:v>1.0152274348316825</c:v>
                      </c:pt>
                      <c:pt idx="2">
                        <c:v>1.0553584214475795</c:v>
                      </c:pt>
                      <c:pt idx="3">
                        <c:v>1.1164201668765636</c:v>
                      </c:pt>
                      <c:pt idx="4">
                        <c:v>1.2212748015838899</c:v>
                      </c:pt>
                      <c:pt idx="5">
                        <c:v>1.3034261900323891</c:v>
                      </c:pt>
                    </c:numCache>
                  </c:numRef>
                </c:yVal>
                <c:smooth val="0"/>
                <c:extLst xmlns:c15="http://schemas.microsoft.com/office/drawing/2012/chart">
                  <c:ext xmlns:c16="http://schemas.microsoft.com/office/drawing/2014/chart" uri="{C3380CC4-5D6E-409C-BE32-E72D297353CC}">
                    <c16:uniqueId val="{00000007-8365-4C26-8CBC-3E31B8C44C43}"/>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passenger'!$A$52:$B$52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passenger'!$C$52:$H$52</c15:sqref>
                        </c15:formulaRef>
                      </c:ext>
                    </c:extLst>
                    <c:numCache>
                      <c:formatCode>General</c:formatCode>
                      <c:ptCount val="6"/>
                      <c:pt idx="0">
                        <c:v>1</c:v>
                      </c:pt>
                      <c:pt idx="1">
                        <c:v>1.0408686288279125</c:v>
                      </c:pt>
                      <c:pt idx="2">
                        <c:v>1.1634745153116497</c:v>
                      </c:pt>
                      <c:pt idx="3">
                        <c:v>1.2314800798622776</c:v>
                      </c:pt>
                      <c:pt idx="4">
                        <c:v>1.3059430702351729</c:v>
                      </c:pt>
                      <c:pt idx="5">
                        <c:v>1.3648517983604793</c:v>
                      </c:pt>
                    </c:numCache>
                  </c:numRef>
                </c:yVal>
                <c:smooth val="0"/>
                <c:extLst xmlns:c15="http://schemas.microsoft.com/office/drawing/2012/chart">
                  <c:ext xmlns:c16="http://schemas.microsoft.com/office/drawing/2014/chart" uri="{C3380CC4-5D6E-409C-BE32-E72D297353CC}">
                    <c16:uniqueId val="{00000001-8365-4C26-8CBC-3E31B8C44C43}"/>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passenger'!$A$53:$B$53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passenger'!$C$53:$H$53</c15:sqref>
                        </c15:formulaRef>
                      </c:ext>
                    </c:extLst>
                    <c:numCache>
                      <c:formatCode>General</c:formatCode>
                      <c:ptCount val="6"/>
                      <c:pt idx="0">
                        <c:v>1</c:v>
                      </c:pt>
                      <c:pt idx="1">
                        <c:v>1.109798984268624</c:v>
                      </c:pt>
                      <c:pt idx="2">
                        <c:v>1.4391959370744956</c:v>
                      </c:pt>
                      <c:pt idx="3">
                        <c:v>1.5200617460519765</c:v>
                      </c:pt>
                      <c:pt idx="4">
                        <c:v>1.5931884518355643</c:v>
                      </c:pt>
                      <c:pt idx="5">
                        <c:v>1.6461471416967619</c:v>
                      </c:pt>
                    </c:numCache>
                  </c:numRef>
                </c:yVal>
                <c:smooth val="0"/>
                <c:extLst xmlns:c15="http://schemas.microsoft.com/office/drawing/2012/chart">
                  <c:ext xmlns:c16="http://schemas.microsoft.com/office/drawing/2014/chart" uri="{C3380CC4-5D6E-409C-BE32-E72D297353CC}">
                    <c16:uniqueId val="{00000008-8365-4C26-8CBC-3E31B8C44C43}"/>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passenger'!$A$54:$B$54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passenger'!$C$54:$H$54</c15:sqref>
                        </c15:formulaRef>
                      </c:ext>
                    </c:extLst>
                    <c:numCache>
                      <c:formatCode>General</c:formatCode>
                      <c:ptCount val="6"/>
                      <c:pt idx="0">
                        <c:v>1</c:v>
                      </c:pt>
                      <c:pt idx="2">
                        <c:v>2.1488289075114175</c:v>
                      </c:pt>
                      <c:pt idx="3">
                        <c:v>2.4294212557915524</c:v>
                      </c:pt>
                      <c:pt idx="4">
                        <c:v>2.8675167656718572</c:v>
                      </c:pt>
                      <c:pt idx="5">
                        <c:v>3.186031491797253</c:v>
                      </c:pt>
                    </c:numCache>
                  </c:numRef>
                </c:yVal>
                <c:smooth val="0"/>
                <c:extLst xmlns:c15="http://schemas.microsoft.com/office/drawing/2012/chart">
                  <c:ext xmlns:c16="http://schemas.microsoft.com/office/drawing/2014/chart" uri="{C3380CC4-5D6E-409C-BE32-E72D297353CC}">
                    <c16:uniqueId val="{00000009-8365-4C26-8CBC-3E31B8C44C43}"/>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passenger'!$A$56:$B$56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passenger'!$C$56:$H$56</c15:sqref>
                        </c15:formulaRef>
                      </c:ext>
                    </c:extLst>
                    <c:numCache>
                      <c:formatCode>General</c:formatCode>
                      <c:ptCount val="6"/>
                      <c:pt idx="0">
                        <c:v>1</c:v>
                      </c:pt>
                    </c:numCache>
                  </c:numRef>
                </c:yVal>
                <c:smooth val="0"/>
                <c:extLst xmlns:c15="http://schemas.microsoft.com/office/drawing/2012/chart">
                  <c:ext xmlns:c16="http://schemas.microsoft.com/office/drawing/2014/chart" uri="{C3380CC4-5D6E-409C-BE32-E72D297353CC}">
                    <c16:uniqueId val="{0000000B-8365-4C26-8CBC-3E31B8C44C43}"/>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passenger'!$A$57:$B$57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passenger'!$C$57:$H$57</c15:sqref>
                        </c15:formulaRef>
                      </c:ext>
                    </c:extLst>
                    <c:numCache>
                      <c:formatCode>General</c:formatCode>
                      <c:ptCount val="6"/>
                      <c:pt idx="0">
                        <c:v>1</c:v>
                      </c:pt>
                      <c:pt idx="1">
                        <c:v>1.0438914398464707</c:v>
                      </c:pt>
                      <c:pt idx="2">
                        <c:v>1.1755657593858828</c:v>
                      </c:pt>
                      <c:pt idx="3">
                        <c:v>1.239337070637117</c:v>
                      </c:pt>
                      <c:pt idx="4">
                        <c:v>1.3660738473567711</c:v>
                      </c:pt>
                      <c:pt idx="5">
                        <c:v>1.4829206611769774</c:v>
                      </c:pt>
                    </c:numCache>
                  </c:numRef>
                </c:yVal>
                <c:smooth val="0"/>
                <c:extLst xmlns:c15="http://schemas.microsoft.com/office/drawing/2012/chart">
                  <c:ext xmlns:c16="http://schemas.microsoft.com/office/drawing/2014/chart" uri="{C3380CC4-5D6E-409C-BE32-E72D297353CC}">
                    <c16:uniqueId val="{0000000C-8365-4C26-8CBC-3E31B8C44C43}"/>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passenger'!$A$58:$B$58</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passenger'!$C$58:$H$58</c15:sqref>
                        </c15:formulaRef>
                      </c:ext>
                    </c:extLst>
                    <c:numCache>
                      <c:formatCode>General</c:formatCode>
                      <c:ptCount val="6"/>
                      <c:pt idx="0">
                        <c:v>1</c:v>
                      </c:pt>
                      <c:pt idx="1">
                        <c:v>1.0474928035114925</c:v>
                      </c:pt>
                      <c:pt idx="2">
                        <c:v>1.0668622674519304</c:v>
                      </c:pt>
                      <c:pt idx="3">
                        <c:v>1.079716352014795</c:v>
                      </c:pt>
                      <c:pt idx="4">
                        <c:v>1.1747366378985127</c:v>
                      </c:pt>
                      <c:pt idx="5">
                        <c:v>1.1656582772866988</c:v>
                      </c:pt>
                    </c:numCache>
                  </c:numRef>
                </c:yVal>
                <c:smooth val="0"/>
                <c:extLst xmlns:c15="http://schemas.microsoft.com/office/drawing/2012/chart">
                  <c:ext xmlns:c16="http://schemas.microsoft.com/office/drawing/2014/chart" uri="{C3380CC4-5D6E-409C-BE32-E72D297353CC}">
                    <c16:uniqueId val="{00000002-8365-4C26-8CBC-3E31B8C44C43}"/>
                  </c:ext>
                </c:extLst>
              </c15:ser>
            </c15:filteredScatterSeries>
            <c15:filteredScatterSeries>
              <c15:ser>
                <c:idx val="13"/>
                <c:order val="13"/>
                <c:tx>
                  <c:strRef>
                    <c:extLst xmlns:c15="http://schemas.microsoft.com/office/drawing/2012/chart">
                      <c:ext xmlns:c15="http://schemas.microsoft.com/office/drawing/2012/chart" uri="{02D57815-91ED-43cb-92C2-25804820EDAC}">
                        <c15:formulaRef>
                          <c15:sqref>'Comparison - passenger'!$A$59:$B$59</c15:sqref>
                        </c15:formulaRef>
                      </c:ext>
                    </c:extLst>
                    <c:strCache>
                      <c:ptCount val="2"/>
                      <c:pt idx="0">
                        <c:v>OECD</c:v>
                      </c:pt>
                      <c:pt idx="1">
                        <c:v>HDVs</c:v>
                      </c:pt>
                    </c:strCache>
                  </c:strRef>
                </c:tx>
                <c:spPr>
                  <a:ln w="19050"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passenger'!$C$59:$H$59</c15:sqref>
                        </c15:formulaRef>
                      </c:ext>
                    </c:extLst>
                    <c:numCache>
                      <c:formatCode>General</c:formatCode>
                      <c:ptCount val="6"/>
                      <c:pt idx="0">
                        <c:v>1</c:v>
                      </c:pt>
                      <c:pt idx="1">
                        <c:v>1.2993333685771811</c:v>
                      </c:pt>
                      <c:pt idx="2">
                        <c:v>1.3424298719111936</c:v>
                      </c:pt>
                      <c:pt idx="3">
                        <c:v>1.3953362726677654</c:v>
                      </c:pt>
                      <c:pt idx="4">
                        <c:v>1.6154780327490093</c:v>
                      </c:pt>
                      <c:pt idx="5">
                        <c:v>1.7678630183170154</c:v>
                      </c:pt>
                    </c:numCache>
                  </c:numRef>
                </c:yVal>
                <c:smooth val="0"/>
                <c:extLst xmlns:c15="http://schemas.microsoft.com/office/drawing/2012/chart">
                  <c:ext xmlns:c16="http://schemas.microsoft.com/office/drawing/2014/chart" uri="{C3380CC4-5D6E-409C-BE32-E72D297353CC}">
                    <c16:uniqueId val="{0000000D-8365-4C26-8CBC-3E31B8C44C43}"/>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passenger'!$A$60:$B$60</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passenger'!$C$60:$H$60</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0E-8365-4C26-8CBC-3E31B8C44C43}"/>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passenger'!$A$62:$B$62</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passenger'!$C$62:$H$62</c15:sqref>
                        </c15:formulaRef>
                      </c:ext>
                    </c:extLst>
                    <c:numCache>
                      <c:formatCode>General</c:formatCode>
                      <c:ptCount val="6"/>
                      <c:pt idx="0">
                        <c:v>0</c:v>
                      </c:pt>
                      <c:pt idx="1">
                        <c:v>0</c:v>
                      </c:pt>
                      <c:pt idx="2">
                        <c:v>0</c:v>
                      </c:pt>
                      <c:pt idx="3">
                        <c:v>0</c:v>
                      </c:pt>
                      <c:pt idx="4">
                        <c:v>0</c:v>
                      </c:pt>
                      <c:pt idx="5">
                        <c:v>0</c:v>
                      </c:pt>
                    </c:numCache>
                  </c:numRef>
                </c:yVal>
                <c:smooth val="0"/>
                <c:extLst xmlns:c15="http://schemas.microsoft.com/office/drawing/2012/chart">
                  <c:ext xmlns:c16="http://schemas.microsoft.com/office/drawing/2014/chart" uri="{C3380CC4-5D6E-409C-BE32-E72D297353CC}">
                    <c16:uniqueId val="{00000010-8365-4C26-8CBC-3E31B8C44C43}"/>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passenger'!$A$63:$B$63</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passenger'!$C$63:$H$63</c15:sqref>
                        </c15:formulaRef>
                      </c:ext>
                    </c:extLst>
                    <c:numCache>
                      <c:formatCode>General</c:formatCode>
                      <c:ptCount val="6"/>
                      <c:pt idx="0">
                        <c:v>1</c:v>
                      </c:pt>
                      <c:pt idx="1">
                        <c:v>1.0484031464172301</c:v>
                      </c:pt>
                      <c:pt idx="2">
                        <c:v>1.0266640419201623</c:v>
                      </c:pt>
                      <c:pt idx="3">
                        <c:v>0.9935871700114135</c:v>
                      </c:pt>
                      <c:pt idx="4">
                        <c:v>1.0181571729544625</c:v>
                      </c:pt>
                      <c:pt idx="5">
                        <c:v>0.96686212916609948</c:v>
                      </c:pt>
                    </c:numCache>
                  </c:numRef>
                </c:yVal>
                <c:smooth val="0"/>
                <c:extLst xmlns:c15="http://schemas.microsoft.com/office/drawing/2012/chart">
                  <c:ext xmlns:c16="http://schemas.microsoft.com/office/drawing/2014/chart" uri="{C3380CC4-5D6E-409C-BE32-E72D297353CC}">
                    <c16:uniqueId val="{00000011-8365-4C26-8CBC-3E31B8C44C43}"/>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max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HDVs</a:t>
            </a:r>
            <a:r>
              <a:rPr lang="en-US" baseline="0"/>
              <a:t> passenger.km evolution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5347061648910816E-2"/>
          <c:y val="0.14316423272944781"/>
          <c:w val="0.96648026744513515"/>
          <c:h val="0.71379033648281476"/>
        </c:manualLayout>
      </c:layout>
      <c:scatterChart>
        <c:scatterStyle val="lineMarker"/>
        <c:varyColors val="0"/>
        <c:ser>
          <c:idx val="1"/>
          <c:order val="1"/>
          <c:tx>
            <c:strRef>
              <c:f>'Comparison - passenger'!$A$69:$B$69</c:f>
              <c:strCache>
                <c:ptCount val="2"/>
                <c:pt idx="0">
                  <c:v>Potencia </c:v>
                </c:pt>
                <c:pt idx="1">
                  <c:v>HDVs</c:v>
                </c:pt>
              </c:strCache>
              <c:extLst xmlns:c15="http://schemas.microsoft.com/office/drawing/2012/chart"/>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passenger'!$C$69:$H$69</c:f>
              <c:numCache>
                <c:formatCode>#,##0.00</c:formatCode>
                <c:ptCount val="6"/>
                <c:pt idx="0">
                  <c:v>585924.69999999995</c:v>
                </c:pt>
                <c:pt idx="1">
                  <c:v>589755</c:v>
                </c:pt>
                <c:pt idx="2">
                  <c:v>601129.9</c:v>
                </c:pt>
                <c:pt idx="3">
                  <c:v>618864.9</c:v>
                </c:pt>
                <c:pt idx="4">
                  <c:v>664260.9</c:v>
                </c:pt>
                <c:pt idx="5">
                  <c:v>727545.2</c:v>
                </c:pt>
              </c:numCache>
              <c:extLst xmlns:c15="http://schemas.microsoft.com/office/drawing/2012/chart"/>
            </c:numRef>
          </c:yVal>
          <c:smooth val="0"/>
          <c:extLst>
            <c:ext xmlns:c16="http://schemas.microsoft.com/office/drawing/2014/chart" uri="{C3380CC4-5D6E-409C-BE32-E72D297353CC}">
              <c16:uniqueId val="{00000003-381A-41C1-8C1A-23D50BD0F90C}"/>
            </c:ext>
          </c:extLst>
        </c:ser>
        <c:ser>
          <c:idx val="7"/>
          <c:order val="7"/>
          <c:tx>
            <c:strRef>
              <c:f>'Comparison - passenger'!$A$75:$B$75</c:f>
              <c:strCache>
                <c:ptCount val="2"/>
                <c:pt idx="0">
                  <c:v>REF2020</c:v>
                </c:pt>
                <c:pt idx="1">
                  <c:v>HDVs</c:v>
                </c:pt>
              </c:strCache>
              <c:extLst xmlns:c15="http://schemas.microsoft.com/office/drawing/2012/chart"/>
            </c:strRef>
          </c:tx>
          <c:spPr>
            <a:ln w="19050"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passenger'!$C$75:$H$75</c:f>
              <c:numCache>
                <c:formatCode>_-* #,##0.00\ _€_-;\-* #,##0.00\ _€_-;_-* "-"??\ _€_-;_-@_-</c:formatCode>
                <c:ptCount val="6"/>
                <c:pt idx="0" formatCode="_-* #,##0.00_-;\-* #,##0.00_-;_-* &quot;-&quot;??_-;_-@_-">
                  <c:v>327011.4624147776</c:v>
                </c:pt>
                <c:pt idx="1">
                  <c:v>362916.98883211747</c:v>
                </c:pt>
                <c:pt idx="2" formatCode="_-* #,##0.00_-;\-* #,##0.00_-;_-* &quot;-&quot;??_-;_-@_-">
                  <c:v>470633.56808413705</c:v>
                </c:pt>
                <c:pt idx="3" formatCode="_-* #,##0.00_-;\-* #,##0.00_-;_-* &quot;-&quot;??_-;_-@_-">
                  <c:v>497077.61453721713</c:v>
                </c:pt>
                <c:pt idx="4" formatCode="_-* #,##0.00_-;\-* #,##0.00_-;_-* &quot;-&quot;??_-;_-@_-">
                  <c:v>520990.88553708338</c:v>
                </c:pt>
                <c:pt idx="5" formatCode="_-* #,##0.00_-;\-* #,##0.00_-;_-* &quot;-&quot;??_-;_-@_-">
                  <c:v>538308.98415616422</c:v>
                </c:pt>
              </c:numCache>
              <c:extLst xmlns:c15="http://schemas.microsoft.com/office/drawing/2012/chart"/>
            </c:numRef>
          </c:yVal>
          <c:smooth val="0"/>
          <c:extLst>
            <c:ext xmlns:c16="http://schemas.microsoft.com/office/drawing/2014/chart" uri="{C3380CC4-5D6E-409C-BE32-E72D297353CC}">
              <c16:uniqueId val="{00000008-381A-41C1-8C1A-23D50BD0F90C}"/>
            </c:ext>
          </c:extLst>
        </c:ser>
        <c:ser>
          <c:idx val="13"/>
          <c:order val="13"/>
          <c:tx>
            <c:strRef>
              <c:f>'Comparison - passenger'!$A$81:$B$81</c:f>
              <c:strCache>
                <c:ptCount val="2"/>
                <c:pt idx="0">
                  <c:v>OECD</c:v>
                </c:pt>
                <c:pt idx="1">
                  <c:v>HDVs</c:v>
                </c:pt>
              </c:strCache>
              <c:extLst xmlns:c15="http://schemas.microsoft.com/office/drawing/2012/chart"/>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'Comparison - passenger'!$C$45:$H$45</c:f>
              <c:numCache>
                <c:formatCode>General</c:formatCode>
                <c:ptCount val="6"/>
                <c:pt idx="0">
                  <c:v>2021</c:v>
                </c:pt>
                <c:pt idx="1">
                  <c:v>2022</c:v>
                </c:pt>
                <c:pt idx="2">
                  <c:v>2025</c:v>
                </c:pt>
                <c:pt idx="3">
                  <c:v>2030</c:v>
                </c:pt>
                <c:pt idx="4">
                  <c:v>2040</c:v>
                </c:pt>
                <c:pt idx="5">
                  <c:v>2050</c:v>
                </c:pt>
              </c:numCache>
              <c:extLst xmlns:c15="http://schemas.microsoft.com/office/drawing/2012/chart"/>
            </c:numRef>
          </c:xVal>
          <c:yVal>
            <c:numRef>
              <c:f>'Comparison - passenger'!$C$81:$H$81</c:f>
              <c:numCache>
                <c:formatCode>_-* #,##0.00_-;\-* #,##0.00_-;_-* "-"??_-;_-@_-</c:formatCode>
                <c:ptCount val="6"/>
                <c:pt idx="0">
                  <c:v>212148.101041816</c:v>
                </c:pt>
                <c:pt idx="1">
                  <c:v>275651.10676391498</c:v>
                </c:pt>
                <c:pt idx="2">
                  <c:v>284793.94810776802</c:v>
                </c:pt>
                <c:pt idx="3">
                  <c:v>296017.94056123204</c:v>
                </c:pt>
                <c:pt idx="4">
                  <c:v>342720.59692247096</c:v>
                </c:pt>
                <c:pt idx="5">
                  <c:v>375048.78223800799</c:v>
                </c:pt>
              </c:numCache>
              <c:extLst xmlns:c15="http://schemas.microsoft.com/office/drawing/2012/chart"/>
            </c:numRef>
          </c:yVal>
          <c:smooth val="0"/>
          <c:extLst>
            <c:ext xmlns:c16="http://schemas.microsoft.com/office/drawing/2014/chart" uri="{C3380CC4-5D6E-409C-BE32-E72D297353CC}">
              <c16:uniqueId val="{0000000D-381A-41C1-8C1A-23D50BD0F90C}"/>
            </c:ext>
          </c:extLst>
        </c:ser>
        <c:dLbls>
          <c:showLegendKey val="0"/>
          <c:showVal val="0"/>
          <c:showCatName val="0"/>
          <c:showSerName val="0"/>
          <c:showPercent val="0"/>
          <c:showBubbleSize val="0"/>
        </c:dLbls>
        <c:axId val="1949139471"/>
        <c:axId val="1073553999"/>
        <c:extLst>
          <c:ext xmlns:c15="http://schemas.microsoft.com/office/drawing/2012/chart" uri="{02D57815-91ED-43cb-92C2-25804820EDAC}">
            <c15:filteredScatterSeries>
              <c15:ser>
                <c:idx val="0"/>
                <c:order val="0"/>
                <c:tx>
                  <c:strRef>
                    <c:extLst>
                      <c:ext uri="{02D57815-91ED-43cb-92C2-25804820EDAC}">
                        <c15:formulaRef>
                          <c15:sqref>'Comparison - passenger'!$A$68:$B$68</c15:sqref>
                        </c15:formulaRef>
                      </c:ext>
                    </c:extLst>
                    <c:strCache>
                      <c:ptCount val="2"/>
                      <c:pt idx="0">
                        <c:v>Potencia </c:v>
                      </c:pt>
                      <c:pt idx="1">
                        <c:v>LDVs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c:ext uri="{02D57815-91ED-43cb-92C2-25804820EDAC}">
                        <c15:formulaRef>
                          <c15:sqref>'Comparison - passenger'!$C$68:$H$68</c15:sqref>
                        </c15:formulaRef>
                      </c:ext>
                    </c:extLst>
                    <c:numCache>
                      <c:formatCode>#,##0.00</c:formatCode>
                      <c:ptCount val="6"/>
                      <c:pt idx="0">
                        <c:v>5201574</c:v>
                      </c:pt>
                      <c:pt idx="1">
                        <c:v>5233215.5</c:v>
                      </c:pt>
                      <c:pt idx="2">
                        <c:v>5317260</c:v>
                      </c:pt>
                      <c:pt idx="3">
                        <c:v>5456706</c:v>
                      </c:pt>
                      <c:pt idx="4">
                        <c:v>5672531.9000000004</c:v>
                      </c:pt>
                      <c:pt idx="5">
                        <c:v>5905715.7000000002</c:v>
                      </c:pt>
                    </c:numCache>
                  </c:numRef>
                </c:yVal>
                <c:smooth val="0"/>
                <c:extLst>
                  <c:ext xmlns:c16="http://schemas.microsoft.com/office/drawing/2014/chart" uri="{C3380CC4-5D6E-409C-BE32-E72D297353CC}">
                    <c16:uniqueId val="{00000000-381A-41C1-8C1A-23D50BD0F90C}"/>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passenger'!$A$70:$B$70</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passenger'!$C$70:$H$70</c15:sqref>
                        </c15:formulaRef>
                      </c:ext>
                    </c:extLst>
                    <c:numCache>
                      <c:formatCode>#,##0.00</c:formatCode>
                      <c:ptCount val="6"/>
                      <c:pt idx="0">
                        <c:v>2198695.9</c:v>
                      </c:pt>
                      <c:pt idx="1">
                        <c:v>2267695.6</c:v>
                      </c:pt>
                      <c:pt idx="2">
                        <c:v>2452327.9</c:v>
                      </c:pt>
                      <c:pt idx="3">
                        <c:v>2736403.3</c:v>
                      </c:pt>
                      <c:pt idx="4">
                        <c:v>3268746.7</c:v>
                      </c:pt>
                      <c:pt idx="5">
                        <c:v>3842546.3</c:v>
                      </c:pt>
                    </c:numCache>
                  </c:numRef>
                </c:yVal>
                <c:smooth val="0"/>
                <c:extLst xmlns:c15="http://schemas.microsoft.com/office/drawing/2012/chart">
                  <c:ext xmlns:c16="http://schemas.microsoft.com/office/drawing/2014/chart" uri="{C3380CC4-5D6E-409C-BE32-E72D297353CC}">
                    <c16:uniqueId val="{00000004-381A-41C1-8C1A-23D50BD0F90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passenger'!$A$71:$B$71</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passenger'!$C$71:$H$71</c15:sqref>
                        </c15:formulaRef>
                      </c:ext>
                    </c:extLst>
                    <c:numCache>
                      <c:formatCode>#,##0.00</c:formatCode>
                      <c:ptCount val="6"/>
                      <c:pt idx="0">
                        <c:v>630978.19999999995</c:v>
                      </c:pt>
                      <c:pt idx="1">
                        <c:v>642640.69999999995</c:v>
                      </c:pt>
                      <c:pt idx="2">
                        <c:v>679197.6</c:v>
                      </c:pt>
                      <c:pt idx="3">
                        <c:v>744395</c:v>
                      </c:pt>
                      <c:pt idx="4">
                        <c:v>858167.2</c:v>
                      </c:pt>
                      <c:pt idx="5">
                        <c:v>969402</c:v>
                      </c:pt>
                    </c:numCache>
                  </c:numRef>
                </c:yVal>
                <c:smooth val="0"/>
                <c:extLst xmlns:c15="http://schemas.microsoft.com/office/drawing/2012/chart">
                  <c:ext xmlns:c16="http://schemas.microsoft.com/office/drawing/2014/chart" uri="{C3380CC4-5D6E-409C-BE32-E72D297353CC}">
                    <c16:uniqueId val="{00000005-381A-41C1-8C1A-23D50BD0F90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passenger'!$A$72:$B$72</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passenger'!$C$72:$H$72</c15:sqref>
                        </c15:formulaRef>
                      </c:ext>
                    </c:extLst>
                    <c:numCache>
                      <c:formatCode>General</c:formatCode>
                      <c:ptCount val="6"/>
                    </c:numCache>
                  </c:numRef>
                </c:yVal>
                <c:smooth val="0"/>
                <c:extLst xmlns:c15="http://schemas.microsoft.com/office/drawing/2012/chart">
                  <c:ext xmlns:c16="http://schemas.microsoft.com/office/drawing/2014/chart" uri="{C3380CC4-5D6E-409C-BE32-E72D297353CC}">
                    <c16:uniqueId val="{00000006-381A-41C1-8C1A-23D50BD0F90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passenger'!$A$73:$B$73</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passenger'!$C$73:$H$73</c15:sqref>
                        </c15:formulaRef>
                      </c:ext>
                    </c:extLst>
                    <c:numCache>
                      <c:formatCode>#,##0.00</c:formatCode>
                      <c:ptCount val="6"/>
                      <c:pt idx="0">
                        <c:v>145388.9</c:v>
                      </c:pt>
                      <c:pt idx="1">
                        <c:v>147602.79999999999</c:v>
                      </c:pt>
                      <c:pt idx="2">
                        <c:v>153437.4</c:v>
                      </c:pt>
                      <c:pt idx="3">
                        <c:v>155281.5</c:v>
                      </c:pt>
                      <c:pt idx="4">
                        <c:v>177559.8</c:v>
                      </c:pt>
                      <c:pt idx="5">
                        <c:v>189503.7</c:v>
                      </c:pt>
                    </c:numCache>
                  </c:numRef>
                </c:yVal>
                <c:smooth val="0"/>
                <c:extLst xmlns:c15="http://schemas.microsoft.com/office/drawing/2012/chart">
                  <c:ext xmlns:c16="http://schemas.microsoft.com/office/drawing/2014/chart" uri="{C3380CC4-5D6E-409C-BE32-E72D297353CC}">
                    <c16:uniqueId val="{00000007-381A-41C1-8C1A-23D50BD0F90C}"/>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passenger'!$A$74:$B$74</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passenger'!$C$74:$H$74</c15:sqref>
                        </c15:formulaRef>
                      </c:ext>
                    </c:extLst>
                    <c:numCache>
                      <c:formatCode>_-* #,##0.00\ _€_-;\-* #,##0.00\ _€_-;_-* "-"??\ _€_-;_-@_-</c:formatCode>
                      <c:ptCount val="6"/>
                      <c:pt idx="0" formatCode="_-* #,##0.00_-;\-* #,##0.00_-;_-* &quot;-&quot;??_-;_-@_-">
                        <c:v>3742236.2108397954</c:v>
                      </c:pt>
                      <c:pt idx="1">
                        <c:v>3895176.2735269805</c:v>
                      </c:pt>
                      <c:pt idx="2" formatCode="_-* #,##0.00_-;\-* #,##0.00_-;_-* &quot;-&quot;??_-;_-@_-">
                        <c:v>4353996.4615885355</c:v>
                      </c:pt>
                      <c:pt idx="3" formatCode="_-* #,##0.00_-;\-* #,##0.00_-;_-* &quot;-&quot;??_-;_-@_-">
                        <c:v>4608489.3477884987</c:v>
                      </c:pt>
                      <c:pt idx="4" formatCode="_-* #,##0.00_-;\-* #,##0.00_-;_-* &quot;-&quot;??_-;_-@_-">
                        <c:v>4887147.446729362</c:v>
                      </c:pt>
                      <c:pt idx="5" formatCode="_-* #,##0.00_-;\-* #,##0.00_-;_-* &quot;-&quot;??_-;_-@_-">
                        <c:v>5107597.8222544007</c:v>
                      </c:pt>
                    </c:numCache>
                  </c:numRef>
                </c:yVal>
                <c:smooth val="0"/>
                <c:extLst xmlns:c15="http://schemas.microsoft.com/office/drawing/2012/chart">
                  <c:ext xmlns:c16="http://schemas.microsoft.com/office/drawing/2014/chart" uri="{C3380CC4-5D6E-409C-BE32-E72D297353CC}">
                    <c16:uniqueId val="{00000001-381A-41C1-8C1A-23D50BD0F90C}"/>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passenger'!$A$76:$B$76</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passenger'!$C$76:$H$76</c15:sqref>
                        </c15:formulaRef>
                      </c:ext>
                    </c:extLst>
                    <c:numCache>
                      <c:formatCode>_-* #,##0.00\ _€_-;\-* #,##0.00\ _€_-;_-* "-"??\ _€_-;_-@_-</c:formatCode>
                      <c:ptCount val="6"/>
                      <c:pt idx="0" formatCode="_-* #,##0.00_-;\-* #,##0.00_-;_-* &quot;-&quot;??_-;_-@_-">
                        <c:v>825245.25787976594</c:v>
                      </c:pt>
                      <c:pt idx="1">
                        <c:v>1062261.6598895134</c:v>
                      </c:pt>
                      <c:pt idx="2" formatCode="_-* #,##0.00_-;\-* #,##0.00_-;_-* &quot;-&quot;??_-;_-@_-">
                        <c:v>1773310.8659187558</c:v>
                      </c:pt>
                      <c:pt idx="3" formatCode="_-* #,##0.00_-;\-* #,##0.00_-;_-* &quot;-&quot;??_-;_-@_-">
                        <c:v>2187768.6481021913</c:v>
                      </c:pt>
                      <c:pt idx="4" formatCode="_-* #,##0.00_-;\-* #,##0.00_-;_-* &quot;-&quot;??_-;_-@_-">
                        <c:v>2366404.6127614244</c:v>
                      </c:pt>
                      <c:pt idx="5" formatCode="_-* #,##0.00_-;\-* #,##0.00_-;_-* &quot;-&quot;??_-;_-@_-">
                        <c:v>2502481.2982752658</c:v>
                      </c:pt>
                    </c:numCache>
                  </c:numRef>
                </c:yVal>
                <c:smooth val="0"/>
                <c:extLst xmlns:c15="http://schemas.microsoft.com/office/drawing/2012/chart">
                  <c:ext xmlns:c16="http://schemas.microsoft.com/office/drawing/2014/chart" uri="{C3380CC4-5D6E-409C-BE32-E72D297353CC}">
                    <c16:uniqueId val="{00000009-381A-41C1-8C1A-23D50BD0F90C}"/>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passenger'!$A$77:$B$77</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passenger'!$C$77:$H$77</c15:sqref>
                        </c15:formulaRef>
                      </c:ext>
                    </c:extLst>
                    <c:numCache>
                      <c:formatCode>_-* #,##0.00\ _€_-;\-* #,##0.00\ _€_-;_-* "-"??\ _€_-;_-@_-</c:formatCode>
                      <c:ptCount val="6"/>
                      <c:pt idx="0" formatCode="_-* #,##0.00_-;\-* #,##0.00_-;_-* &quot;-&quot;??_-;_-@_-">
                        <c:v>265236.14263100002</c:v>
                      </c:pt>
                      <c:pt idx="1">
                        <c:v>331414.32642902003</c:v>
                      </c:pt>
                      <c:pt idx="2" formatCode="_-* #,##0.00_-;\-* #,##0.00_-;_-* &quot;-&quot;??_-;_-@_-">
                        <c:v>529948.87782308005</c:v>
                      </c:pt>
                      <c:pt idx="3" formatCode="_-* #,##0.00_-;\-* #,##0.00_-;_-* &quot;-&quot;??_-;_-@_-">
                        <c:v>570119.12780105462</c:v>
                      </c:pt>
                      <c:pt idx="4" formatCode="_-* #,##0.00_-;\-* #,##0.00_-;_-* &quot;-&quot;??_-;_-@_-">
                        <c:v>661834.84725411783</c:v>
                      </c:pt>
                      <c:pt idx="5" formatCode="_-* #,##0.00_-;\-* #,##0.00_-;_-* &quot;-&quot;??_-;_-@_-">
                        <c:v>741027.4592281722</c:v>
                      </c:pt>
                    </c:numCache>
                  </c:numRef>
                </c:yVal>
                <c:smooth val="0"/>
                <c:extLst xmlns:c15="http://schemas.microsoft.com/office/drawing/2012/chart">
                  <c:ext xmlns:c16="http://schemas.microsoft.com/office/drawing/2014/chart" uri="{C3380CC4-5D6E-409C-BE32-E72D297353CC}">
                    <c16:uniqueId val="{0000000A-381A-41C1-8C1A-23D50BD0F90C}"/>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passenger'!$A$78:$B$78</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passenger'!$C$78:$H$78</c15:sqref>
                        </c15:formulaRef>
                      </c:ext>
                    </c:extLst>
                    <c:numCache>
                      <c:formatCode>_-* #,##0.00\ _€_-;\-* #,##0.00\ _€_-;_-* "-"??\ _€_-;_-@_-</c:formatCode>
                      <c:ptCount val="6"/>
                    </c:numCache>
                  </c:numRef>
                </c:yVal>
                <c:smooth val="0"/>
                <c:extLst xmlns:c15="http://schemas.microsoft.com/office/drawing/2012/chart">
                  <c:ext xmlns:c16="http://schemas.microsoft.com/office/drawing/2014/chart" uri="{C3380CC4-5D6E-409C-BE32-E72D297353CC}">
                    <c16:uniqueId val="{0000000B-381A-41C1-8C1A-23D50BD0F90C}"/>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passenger'!$A$79:$B$79</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passenger'!$C$79:$H$79</c15:sqref>
                        </c15:formulaRef>
                      </c:ext>
                    </c:extLst>
                    <c:numCache>
                      <c:formatCode>_-* #,##0.00\ _€_-;\-* #,##0.00\ _€_-;_-* "-"??\ _€_-;_-@_-</c:formatCode>
                      <c:ptCount val="6"/>
                      <c:pt idx="0" formatCode="_-* #,##0.00_-;\-* #,##0.00_-;_-* &quot;-&quot;??_-;_-@_-">
                        <c:v>104773.51557530889</c:v>
                      </c:pt>
                      <c:pt idx="1">
                        <c:v>109372.17603168581</c:v>
                      </c:pt>
                      <c:pt idx="2" formatCode="_-* #,##0.00_-;\-* #,##0.00_-;_-* &quot;-&quot;??_-;_-@_-">
                        <c:v>123168.15740081661</c:v>
                      </c:pt>
                      <c:pt idx="3" formatCode="_-* #,##0.00_-;\-* #,##0.00_-;_-* &quot;-&quot;??_-;_-@_-">
                        <c:v>129849.70187345568</c:v>
                      </c:pt>
                      <c:pt idx="4" formatCode="_-* #,##0.00_-;\-* #,##0.00_-;_-* &quot;-&quot;??_-;_-@_-">
                        <c:v>143128.35952305677</c:v>
                      </c:pt>
                      <c:pt idx="5" formatCode="_-* #,##0.00_-;\-* #,##0.00_-;_-* &quot;-&quot;??_-;_-@_-">
                        <c:v>155370.8109907734</c:v>
                      </c:pt>
                    </c:numCache>
                  </c:numRef>
                </c:yVal>
                <c:smooth val="0"/>
                <c:extLst xmlns:c15="http://schemas.microsoft.com/office/drawing/2012/chart">
                  <c:ext xmlns:c16="http://schemas.microsoft.com/office/drawing/2014/chart" uri="{C3380CC4-5D6E-409C-BE32-E72D297353CC}">
                    <c16:uniqueId val="{0000000C-381A-41C1-8C1A-23D50BD0F90C}"/>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'Comparison - passenger'!$A$80:$B$80</c15:sqref>
                        </c15:formulaRef>
                      </c:ext>
                    </c:extLst>
                    <c:strCache>
                      <c:ptCount val="2"/>
                      <c:pt idx="0">
                        <c:v>OECD</c:v>
                      </c:pt>
                      <c:pt idx="1">
                        <c:v>LDVs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passenger'!$C$80:$H$80</c15:sqref>
                        </c15:formulaRef>
                      </c:ext>
                    </c:extLst>
                    <c:numCache>
                      <c:formatCode>_-* #,##0.00_-;\-* #,##0.00_-;_-* "-"??_-;_-@_-</c:formatCode>
                      <c:ptCount val="6"/>
                      <c:pt idx="0">
                        <c:v>1182242.4143609051</c:v>
                      </c:pt>
                      <c:pt idx="1">
                        <c:v>1238390.4210491001</c:v>
                      </c:pt>
                      <c:pt idx="2">
                        <c:v>1261289.8228629199</c:v>
                      </c:pt>
                      <c:pt idx="3">
                        <c:v>1276486.4668309202</c:v>
                      </c:pt>
                      <c:pt idx="4">
                        <c:v>1388823.47902735</c:v>
                      </c:pt>
                      <c:pt idx="5">
                        <c:v>1378090.6560591999</c:v>
                      </c:pt>
                    </c:numCache>
                  </c:numRef>
                </c:yVal>
                <c:smooth val="0"/>
                <c:extLst xmlns:c15="http://schemas.microsoft.com/office/drawing/2012/chart">
                  <c:ext xmlns:c16="http://schemas.microsoft.com/office/drawing/2014/chart" uri="{C3380CC4-5D6E-409C-BE32-E72D297353CC}">
                    <c16:uniqueId val="{00000002-381A-41C1-8C1A-23D50BD0F90C}"/>
                  </c:ext>
                </c:extLst>
              </c15:ser>
            </c15:filteredScatterSeries>
            <c15:filteredScatterSeries>
              <c15:ser>
                <c:idx val="14"/>
                <c:order val="14"/>
                <c:tx>
                  <c:strRef>
                    <c:extLst xmlns:c15="http://schemas.microsoft.com/office/drawing/2012/chart">
                      <c:ext xmlns:c15="http://schemas.microsoft.com/office/drawing/2012/chart" uri="{02D57815-91ED-43cb-92C2-25804820EDAC}">
                        <c15:formulaRef>
                          <c15:sqref>'Comparison - passenger'!$A$82:$B$82</c15:sqref>
                        </c15:formulaRef>
                      </c:ext>
                    </c:extLst>
                    <c:strCache>
                      <c:ptCount val="2"/>
                      <c:pt idx="0">
                        <c:v>OECD</c:v>
                      </c:pt>
                      <c:pt idx="1">
                        <c:v>aircraft</c:v>
                      </c:pt>
                    </c:strCache>
                  </c:strRef>
                </c:tx>
                <c:spPr>
                  <a:ln w="19050"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passenger'!$C$82:$H$82</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0E-381A-41C1-8C1A-23D50BD0F90C}"/>
                  </c:ext>
                </c:extLst>
              </c15:ser>
            </c15:filteredScatterSeries>
            <c15:filteredScatterSeries>
              <c15:ser>
                <c:idx val="15"/>
                <c:order val="15"/>
                <c:tx>
                  <c:strRef>
                    <c:extLst xmlns:c15="http://schemas.microsoft.com/office/drawing/2012/chart">
                      <c:ext xmlns:c15="http://schemas.microsoft.com/office/drawing/2012/chart" uri="{02D57815-91ED-43cb-92C2-25804820EDAC}">
                        <c15:formulaRef>
                          <c15:sqref>'Comparison - passenger'!$A$83:$B$83</c15:sqref>
                        </c15:formulaRef>
                      </c:ext>
                    </c:extLst>
                    <c:strCache>
                      <c:ptCount val="2"/>
                      <c:pt idx="0">
                        <c:v>OECD</c:v>
                      </c:pt>
                      <c:pt idx="1">
                        <c:v>rail</c:v>
                      </c:pt>
                    </c:strCache>
                  </c:strRef>
                </c:tx>
                <c:spPr>
                  <a:ln w="19050"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passenger'!$C$83:$H$83</c15:sqref>
                        </c15:formulaRef>
                      </c:ext>
                    </c:extLst>
                    <c:numCache>
                      <c:formatCode>_-* #,##0.00_-;\-* #,##0.00_-;_-* "-"??_-;_-@_-</c:formatCode>
                      <c:ptCount val="6"/>
                      <c:pt idx="0">
                        <c:v>169441.07908172099</c:v>
                      </c:pt>
                      <c:pt idx="1">
                        <c:v>209360.880673579</c:v>
                      </c:pt>
                      <c:pt idx="2">
                        <c:v>222008.01194120501</c:v>
                      </c:pt>
                      <c:pt idx="3">
                        <c:v>233037.73822996201</c:v>
                      </c:pt>
                      <c:pt idx="4">
                        <c:v>306352.08315198502</c:v>
                      </c:pt>
                      <c:pt idx="5">
                        <c:v>368871.64563360799</c:v>
                      </c:pt>
                    </c:numCache>
                  </c:numRef>
                </c:yVal>
                <c:smooth val="0"/>
                <c:extLst xmlns:c15="http://schemas.microsoft.com/office/drawing/2012/chart">
                  <c:ext xmlns:c16="http://schemas.microsoft.com/office/drawing/2014/chart" uri="{C3380CC4-5D6E-409C-BE32-E72D297353CC}">
                    <c16:uniqueId val="{0000000F-381A-41C1-8C1A-23D50BD0F90C}"/>
                  </c:ext>
                </c:extLst>
              </c15:ser>
            </c15:filteredScatterSeries>
            <c15:filteredScatterSeries>
              <c15:ser>
                <c:idx val="16"/>
                <c:order val="16"/>
                <c:tx>
                  <c:strRef>
                    <c:extLst xmlns:c15="http://schemas.microsoft.com/office/drawing/2012/chart">
                      <c:ext xmlns:c15="http://schemas.microsoft.com/office/drawing/2012/chart" uri="{02D57815-91ED-43cb-92C2-25804820EDAC}">
                        <c15:formulaRef>
                          <c15:sqref>'Comparison - passenger'!$A$84:$B$84</c15:sqref>
                        </c15:formulaRef>
                      </c:ext>
                    </c:extLst>
                    <c:strCache>
                      <c:ptCount val="2"/>
                      <c:pt idx="0">
                        <c:v>OECD</c:v>
                      </c:pt>
                      <c:pt idx="1">
                        <c:v>ships</c:v>
                      </c:pt>
                    </c:strCache>
                  </c:strRef>
                </c:tx>
                <c:spPr>
                  <a:ln w="19050"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passenger'!$C$84:$H$84</c15:sqref>
                        </c15:formulaRef>
                      </c:ext>
                    </c:extLst>
                    <c:numCache>
                      <c:formatCode>_-* #,##0.00_-;\-* #,##0.00_-;_-* "-"??_-;_-@_-</c:formatCode>
                      <c:ptCount val="6"/>
                    </c:numCache>
                  </c:numRef>
                </c:yVal>
                <c:smooth val="0"/>
                <c:extLst xmlns:c15="http://schemas.microsoft.com/office/drawing/2012/chart">
                  <c:ext xmlns:c16="http://schemas.microsoft.com/office/drawing/2014/chart" uri="{C3380CC4-5D6E-409C-BE32-E72D297353CC}">
                    <c16:uniqueId val="{00000010-381A-41C1-8C1A-23D50BD0F90C}"/>
                  </c:ext>
                </c:extLst>
              </c15:ser>
            </c15:filteredScatterSeries>
            <c15:filteredScatterSeries>
              <c15:ser>
                <c:idx val="17"/>
                <c:order val="17"/>
                <c:tx>
                  <c:strRef>
                    <c:extLst xmlns:c15="http://schemas.microsoft.com/office/drawing/2012/chart">
                      <c:ext xmlns:c15="http://schemas.microsoft.com/office/drawing/2012/chart" uri="{02D57815-91ED-43cb-92C2-25804820EDAC}">
                        <c15:formulaRef>
                          <c15:sqref>'Comparison - passenger'!$A$85:$B$85</c15:sqref>
                        </c15:formulaRef>
                      </c:ext>
                    </c:extLst>
                    <c:strCache>
                      <c:ptCount val="2"/>
                      <c:pt idx="0">
                        <c:v>OECD</c:v>
                      </c:pt>
                      <c:pt idx="1">
                        <c:v>motorbikes</c:v>
                      </c:pt>
                    </c:strCache>
                  </c:strRef>
                </c:tx>
                <c:spPr>
                  <a:ln w="19050"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xVal>
                  <c:numRef>
                    <c:extLst xmlns:c15="http://schemas.microsoft.com/office/drawing/2012/chart">
                      <c:ext xmlns:c15="http://schemas.microsoft.com/office/drawing/2012/chart" uri="{02D57815-91ED-43cb-92C2-25804820EDAC}">
                        <c15:formulaRef>
                          <c15:sqref>'Comparison - passenger'!$C$45:$H$45</c15:sqref>
                        </c15:formulaRef>
                      </c:ext>
                    </c:extLst>
                    <c:numCache>
                      <c:formatCode>General</c:formatCode>
                      <c:ptCount val="6"/>
                      <c:pt idx="0">
                        <c:v>2021</c:v>
                      </c:pt>
                      <c:pt idx="1">
                        <c:v>2022</c:v>
                      </c:pt>
                      <c:pt idx="2">
                        <c:v>2025</c:v>
                      </c:pt>
                      <c:pt idx="3">
                        <c:v>2030</c:v>
                      </c:pt>
                      <c:pt idx="4">
                        <c:v>2040</c:v>
                      </c:pt>
                      <c:pt idx="5">
                        <c:v>2050</c:v>
                      </c:pt>
                    </c:numCache>
                  </c:numRef>
                </c:xVal>
                <c:yVal>
                  <c:numRef>
                    <c:extLst xmlns:c15="http://schemas.microsoft.com/office/drawing/2012/chart">
                      <c:ext xmlns:c15="http://schemas.microsoft.com/office/drawing/2012/chart" uri="{02D57815-91ED-43cb-92C2-25804820EDAC}">
                        <c15:formulaRef>
                          <c15:sqref>'Comparison - passenger'!$C$85:$H$85</c15:sqref>
                        </c15:formulaRef>
                      </c:ext>
                    </c:extLst>
                    <c:numCache>
                      <c:formatCode>_-* #,##0.00_-;\-* #,##0.00_-;_-* "-"??_-;_-@_-</c:formatCode>
                      <c:ptCount val="6"/>
                      <c:pt idx="0">
                        <c:v>119783.144880518</c:v>
                      </c:pt>
                      <c:pt idx="1">
                        <c:v>125581.02598048601</c:v>
                      </c:pt>
                      <c:pt idx="2">
                        <c:v>122977.047676941</c:v>
                      </c:pt>
                      <c:pt idx="3">
                        <c:v>119014.995936901</c:v>
                      </c:pt>
                      <c:pt idx="4">
                        <c:v>121958.06815914299</c:v>
                      </c:pt>
                      <c:pt idx="5">
                        <c:v>115813.78649738901</c:v>
                      </c:pt>
                    </c:numCache>
                  </c:numRef>
                </c:yVal>
                <c:smooth val="0"/>
                <c:extLst xmlns:c15="http://schemas.microsoft.com/office/drawing/2012/chart">
                  <c:ext xmlns:c16="http://schemas.microsoft.com/office/drawing/2014/chart" uri="{C3380CC4-5D6E-409C-BE32-E72D297353CC}">
                    <c16:uniqueId val="{00000011-381A-41C1-8C1A-23D50BD0F90C}"/>
                  </c:ext>
                </c:extLst>
              </c15:ser>
            </c15:filteredScatterSeries>
          </c:ext>
        </c:extLst>
      </c:scatterChart>
      <c:valAx>
        <c:axId val="1949139471"/>
        <c:scaling>
          <c:orientation val="minMax"/>
          <c:min val="20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553999"/>
        <c:crosses val="autoZero"/>
        <c:crossBetween val="midCat"/>
      </c:valAx>
      <c:valAx>
        <c:axId val="10735539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1394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'Comparison - Freight'!$A$36:$B$36</c:f>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Freight'!$C$36:$I$36</c:f>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16CF-4067-BE09-42EBA6EA5B64}"/>
            </c:ext>
          </c:extLst>
        </c:ser>
        <c:ser>
          <c:idx val="6"/>
          <c:order val="6"/>
          <c:tx>
            <c:strRef>
              <c:f>'Comparison - Freight'!$A$42:$B$42</c:f>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Freight'!$C$42:$I$42</c:f>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c:ext xmlns:c16="http://schemas.microsoft.com/office/drawing/2014/chart" uri="{C3380CC4-5D6E-409C-BE32-E72D297353CC}">
              <c16:uniqueId val="{00000006-16CF-4067-BE09-42EBA6EA5B64}"/>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1"/>
                <c:order val="1"/>
                <c:tx>
                  <c:strRef>
                    <c:extLst>
                      <c:ex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16CF-4067-BE09-42EBA6EA5B64}"/>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16CF-4067-BE09-42EBA6EA5B64}"/>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16CF-4067-BE09-42EBA6EA5B64}"/>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16CF-4067-BE09-42EBA6EA5B64}"/>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16CF-4067-BE09-42EBA6EA5B64}"/>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15-16CF-4067-BE09-42EBA6EA5B64}"/>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6-16CF-4067-BE09-42EBA6EA5B64}"/>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17-16CF-4067-BE09-42EBA6EA5B64}"/>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xmlns:c15="http://schemas.microsoft.com/office/drawing/2012/chart">
                  <c:ext xmlns:c16="http://schemas.microsoft.com/office/drawing/2014/chart" uri="{C3380CC4-5D6E-409C-BE32-E72D297353CC}">
                    <c16:uniqueId val="{00000018-16CF-4067-BE09-42EBA6EA5B64}"/>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19-16CF-4067-BE09-42EBA6EA5B64}"/>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HDV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strRef>
              <c:f>'Comparison - Freight'!$A$37:$B$37</c:f>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Freight'!$C$37:$I$37</c:f>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c:ext xmlns:c16="http://schemas.microsoft.com/office/drawing/2014/chart" uri="{C3380CC4-5D6E-409C-BE32-E72D297353CC}">
              <c16:uniqueId val="{00000001-077A-44A0-A118-38731E89AB71}"/>
            </c:ext>
          </c:extLst>
        </c:ser>
        <c:ser>
          <c:idx val="7"/>
          <c:order val="7"/>
          <c:tx>
            <c:strRef>
              <c:f>'Comparison - Freight'!$A$43:$B$43</c:f>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Freight'!$C$43:$I$43</c:f>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c:ext xmlns:c16="http://schemas.microsoft.com/office/drawing/2014/chart" uri="{C3380CC4-5D6E-409C-BE32-E72D297353CC}">
              <c16:uniqueId val="{00000007-077A-44A0-A118-38731E89AB71}"/>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077A-44A0-A118-38731E89AB71}"/>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077A-44A0-A118-38731E89AB71}"/>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077A-44A0-A118-38731E89AB71}"/>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'Comparison - Freight'!$A$40:$B$40</c15:sqref>
                        </c15:formulaRef>
                      </c:ext>
                    </c:extLst>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Freight'!$C$40:$I$40</c15:sqref>
                        </c15:formulaRef>
                      </c:ext>
                    </c:extLst>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xmlns:c15="http://schemas.microsoft.com/office/drawing/2012/chart">
                  <c:ext xmlns:c16="http://schemas.microsoft.com/office/drawing/2014/chart" uri="{C3380CC4-5D6E-409C-BE32-E72D297353CC}">
                    <c16:uniqueId val="{00000004-077A-44A0-A118-38731E89AB71}"/>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077A-44A0-A118-38731E89AB71}"/>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077A-44A0-A118-38731E89AB71}"/>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077A-44A0-A118-38731E89AB71}"/>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077A-44A0-A118-38731E89AB71}"/>
                  </c:ext>
                </c:extLst>
              </c15:ser>
            </c15:filteredScatterSeries>
            <c15:filteredScatterSeries>
              <c15:ser>
                <c:idx val="10"/>
                <c:order val="10"/>
                <c:tx>
                  <c:strRef>
                    <c:extLst xmlns:c15="http://schemas.microsoft.com/office/drawing/2012/chart">
                      <c:ext xmlns:c15="http://schemas.microsoft.com/office/drawing/2012/chart" uri="{02D57815-91ED-43cb-92C2-25804820EDAC}">
                        <c15:formulaRef>
                          <c15:sqref>'Comparison - Freight'!$A$46:$B$46</c15:sqref>
                        </c15:formulaRef>
                      </c:ext>
                    </c:extLst>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Freight'!$C$46:$I$46</c15:sqref>
                        </c15:formulaRef>
                      </c:ext>
                    </c:extLst>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xmlns:c15="http://schemas.microsoft.com/office/drawing/2012/chart">
                  <c:ext xmlns:c16="http://schemas.microsoft.com/office/drawing/2014/chart" uri="{C3380CC4-5D6E-409C-BE32-E72D297353CC}">
                    <c16:uniqueId val="{0000000A-077A-44A0-A118-38731E89AB71}"/>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077A-44A0-A118-38731E89AB71}"/>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4"/>
          <c:order val="4"/>
          <c:tx>
            <c:strRef>
              <c:f>'Comparison - Freight'!$A$40:$B$40</c:f>
              <c:strCache>
                <c:ptCount val="2"/>
                <c:pt idx="0">
                  <c:v>Potencia </c:v>
                </c:pt>
                <c:pt idx="1">
                  <c:v>ships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Freight'!$C$40:$I$40</c:f>
              <c:numCache>
                <c:formatCode>_-* #,##0.00_-;\-* #,##0.00_-;_-* "-"??_-;_-@_-</c:formatCode>
                <c:ptCount val="7"/>
                <c:pt idx="0">
                  <c:v>351144.7</c:v>
                </c:pt>
                <c:pt idx="1">
                  <c:v>368781.5</c:v>
                </c:pt>
                <c:pt idx="2">
                  <c:v>390924.1</c:v>
                </c:pt>
                <c:pt idx="3">
                  <c:v>413570.8</c:v>
                </c:pt>
                <c:pt idx="4">
                  <c:v>438975.8</c:v>
                </c:pt>
                <c:pt idx="5">
                  <c:v>468752.2</c:v>
                </c:pt>
                <c:pt idx="6">
                  <c:v>502364.1</c:v>
                </c:pt>
              </c:numCache>
            </c:numRef>
          </c:yVal>
          <c:smooth val="0"/>
          <c:extLst>
            <c:ext xmlns:c16="http://schemas.microsoft.com/office/drawing/2014/chart" uri="{C3380CC4-5D6E-409C-BE32-E72D297353CC}">
              <c16:uniqueId val="{00000004-B3F8-43F7-94BC-D38D4293722B}"/>
            </c:ext>
          </c:extLst>
        </c:ser>
        <c:ser>
          <c:idx val="10"/>
          <c:order val="10"/>
          <c:tx>
            <c:strRef>
              <c:f>'Comparison - Freight'!$A$46:$B$46</c:f>
              <c:strCache>
                <c:ptCount val="2"/>
                <c:pt idx="0">
                  <c:v>REF2020</c:v>
                </c:pt>
                <c:pt idx="1">
                  <c:v>ships</c:v>
                </c:pt>
              </c:strCache>
            </c:strRef>
          </c:tx>
          <c:spPr>
            <a:ln w="19050"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xVal>
            <c:numRef>
              <c:f>'Comparison - Freight'!$C$35:$I$35</c:f>
              <c:numCache>
                <c:formatCode>General</c:formatCode>
                <c:ptCount val="7"/>
                <c:pt idx="0">
                  <c:v>2021</c:v>
                </c:pt>
                <c:pt idx="1">
                  <c:v>2025</c:v>
                </c:pt>
                <c:pt idx="2">
                  <c:v>2030</c:v>
                </c:pt>
                <c:pt idx="3">
                  <c:v>2035</c:v>
                </c:pt>
                <c:pt idx="4">
                  <c:v>2040</c:v>
                </c:pt>
                <c:pt idx="5">
                  <c:v>2045</c:v>
                </c:pt>
                <c:pt idx="6">
                  <c:v>2050</c:v>
                </c:pt>
              </c:numCache>
            </c:numRef>
          </c:xVal>
          <c:yVal>
            <c:numRef>
              <c:f>'Comparison - Freight'!$C$46:$I$46</c:f>
              <c:numCache>
                <c:formatCode>_-* #,##0.00_-;\-* #,##0.00_-;_-* "-"??_-;_-@_-</c:formatCode>
                <c:ptCount val="7"/>
                <c:pt idx="0">
                  <c:v>1151058.8789461115</c:v>
                </c:pt>
                <c:pt idx="1">
                  <c:v>1382348.450497133</c:v>
                </c:pt>
                <c:pt idx="2">
                  <c:v>1459572.2460874838</c:v>
                </c:pt>
                <c:pt idx="3">
                  <c:v>1534352.096674846</c:v>
                </c:pt>
                <c:pt idx="4">
                  <c:v>1611484.3656141267</c:v>
                </c:pt>
                <c:pt idx="5">
                  <c:v>1691933.7524492743</c:v>
                </c:pt>
                <c:pt idx="6">
                  <c:v>1781799.9274409062</c:v>
                </c:pt>
              </c:numCache>
            </c:numRef>
          </c:yVal>
          <c:smooth val="0"/>
          <c:extLst>
            <c:ext xmlns:c16="http://schemas.microsoft.com/office/drawing/2014/chart" uri="{C3380CC4-5D6E-409C-BE32-E72D297353CC}">
              <c16:uniqueId val="{0000000A-B3F8-43F7-94BC-D38D4293722B}"/>
            </c:ext>
          </c:extLst>
        </c:ser>
        <c:dLbls>
          <c:showLegendKey val="0"/>
          <c:showVal val="0"/>
          <c:showCatName val="0"/>
          <c:showSerName val="0"/>
          <c:showPercent val="0"/>
          <c:showBubbleSize val="0"/>
        </c:dLbls>
        <c:axId val="1075589743"/>
        <c:axId val="1354445407"/>
        <c:extLst>
          <c:ext xmlns:c15="http://schemas.microsoft.com/office/drawing/2012/chart" uri="{02D57815-91ED-43cb-92C2-25804820EDAC}">
            <c15:filteredScatterSeries>
              <c15:ser>
                <c:idx val="0"/>
                <c:order val="0"/>
                <c:tx>
                  <c:strRef>
                    <c:extLst>
                      <c:ext uri="{02D57815-91ED-43cb-92C2-25804820EDAC}">
                        <c15:formulaRef>
                          <c15:sqref>'Comparison - Freight'!$A$36:$B$36</c15:sqref>
                        </c15:formulaRef>
                      </c:ext>
                    </c:extLst>
                    <c:strCache>
                      <c:ptCount val="2"/>
                      <c:pt idx="0">
                        <c:v>Potencia </c:v>
                      </c:pt>
                      <c:pt idx="1">
                        <c:v>LDVs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c:ext uri="{02D57815-91ED-43cb-92C2-25804820EDAC}">
                        <c15:formulaRef>
                          <c15:sqref>'Comparison - Freight'!$C$36:$I$36</c15:sqref>
                        </c15:formulaRef>
                      </c:ext>
                    </c:extLst>
                    <c:numCache>
                      <c:formatCode>_-* #,##0.00_-;\-* #,##0.00_-;_-* "-"??_-;_-@_-</c:formatCode>
                      <c:ptCount val="7"/>
                      <c:pt idx="0">
                        <c:v>134763.70000000001</c:v>
                      </c:pt>
                      <c:pt idx="1">
                        <c:v>143891.6</c:v>
                      </c:pt>
                      <c:pt idx="2">
                        <c:v>156408.5</c:v>
                      </c:pt>
                      <c:pt idx="3">
                        <c:v>168926.4</c:v>
                      </c:pt>
                      <c:pt idx="4">
                        <c:v>182370.5</c:v>
                      </c:pt>
                      <c:pt idx="5">
                        <c:v>198082.5</c:v>
                      </c:pt>
                      <c:pt idx="6">
                        <c:v>215611.4</c:v>
                      </c:pt>
                    </c:numCache>
                  </c:numRef>
                </c:yVal>
                <c:smooth val="0"/>
                <c:extLst>
                  <c:ext xmlns:c16="http://schemas.microsoft.com/office/drawing/2014/chart" uri="{C3380CC4-5D6E-409C-BE32-E72D297353CC}">
                    <c16:uniqueId val="{00000000-B3F8-43F7-94BC-D38D4293722B}"/>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'Comparison - Freight'!$A$37:$B$37</c15:sqref>
                        </c15:formulaRef>
                      </c:ext>
                    </c:extLst>
                    <c:strCache>
                      <c:ptCount val="2"/>
                      <c:pt idx="0">
                        <c:v>Potencia </c:v>
                      </c:pt>
                      <c:pt idx="1">
                        <c:v>HDVs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Freight'!$C$37:$I$37</c15:sqref>
                        </c15:formulaRef>
                      </c:ext>
                    </c:extLst>
                    <c:numCache>
                      <c:formatCode>_-* #,##0.00_-;\-* #,##0.00_-;_-* "-"??_-;_-@_-</c:formatCode>
                      <c:ptCount val="7"/>
                      <c:pt idx="0">
                        <c:v>2050041.7</c:v>
                      </c:pt>
                      <c:pt idx="1">
                        <c:v>2143704.2000000002</c:v>
                      </c:pt>
                      <c:pt idx="2">
                        <c:v>2257267.1</c:v>
                      </c:pt>
                      <c:pt idx="3">
                        <c:v>2370254.6</c:v>
                      </c:pt>
                      <c:pt idx="4">
                        <c:v>2487942.7000000002</c:v>
                      </c:pt>
                      <c:pt idx="5">
                        <c:v>2623260.1</c:v>
                      </c:pt>
                      <c:pt idx="6">
                        <c:v>2766402.3</c:v>
                      </c:pt>
                    </c:numCache>
                  </c:numRef>
                </c:yVal>
                <c:smooth val="0"/>
                <c:extLst xmlns:c15="http://schemas.microsoft.com/office/drawing/2012/chart">
                  <c:ext xmlns:c16="http://schemas.microsoft.com/office/drawing/2014/chart" uri="{C3380CC4-5D6E-409C-BE32-E72D297353CC}">
                    <c16:uniqueId val="{00000001-B3F8-43F7-94BC-D38D4293722B}"/>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'Comparison - Freight'!$A$38:$B$38</c15:sqref>
                        </c15:formulaRef>
                      </c:ext>
                    </c:extLst>
                    <c:strCache>
                      <c:ptCount val="2"/>
                      <c:pt idx="0">
                        <c:v>Potencia </c:v>
                      </c:pt>
                      <c:pt idx="1">
                        <c:v>aircraft</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Freight'!$C$38:$I$38</c15:sqref>
                        </c15:formulaRef>
                      </c:ext>
                    </c:extLst>
                    <c:numCache>
                      <c:formatCode>_-* #,##0.00_-;\-* #,##0.00_-;_-* "-"??_-;_-@_-</c:formatCode>
                      <c:ptCount val="7"/>
                      <c:pt idx="0">
                        <c:v>3763.3</c:v>
                      </c:pt>
                      <c:pt idx="1">
                        <c:v>4604.3</c:v>
                      </c:pt>
                      <c:pt idx="2">
                        <c:v>5926.1</c:v>
                      </c:pt>
                      <c:pt idx="3">
                        <c:v>7387.8</c:v>
                      </c:pt>
                      <c:pt idx="4">
                        <c:v>8993.5</c:v>
                      </c:pt>
                      <c:pt idx="5">
                        <c:v>10784.9</c:v>
                      </c:pt>
                      <c:pt idx="6">
                        <c:v>12597.8</c:v>
                      </c:pt>
                    </c:numCache>
                  </c:numRef>
                </c:yVal>
                <c:smooth val="0"/>
                <c:extLst xmlns:c15="http://schemas.microsoft.com/office/drawing/2012/chart">
                  <c:ext xmlns:c16="http://schemas.microsoft.com/office/drawing/2014/chart" uri="{C3380CC4-5D6E-409C-BE32-E72D297353CC}">
                    <c16:uniqueId val="{00000002-B3F8-43F7-94BC-D38D4293722B}"/>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'Comparison - Freight'!$A$39:$B$39</c15:sqref>
                        </c15:formulaRef>
                      </c:ext>
                    </c:extLst>
                    <c:strCache>
                      <c:ptCount val="2"/>
                      <c:pt idx="0">
                        <c:v>Potencia </c:v>
                      </c:pt>
                      <c:pt idx="1">
                        <c:v>rail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Freight'!$C$39:$I$39</c15:sqref>
                        </c15:formulaRef>
                      </c:ext>
                    </c:extLst>
                    <c:numCache>
                      <c:formatCode>_-* #,##0.00_-;\-* #,##0.00_-;_-* "-"??_-;_-@_-</c:formatCode>
                      <c:ptCount val="7"/>
                      <c:pt idx="0">
                        <c:v>470146.3</c:v>
                      </c:pt>
                      <c:pt idx="1">
                        <c:v>499182</c:v>
                      </c:pt>
                      <c:pt idx="2">
                        <c:v>532381.5</c:v>
                      </c:pt>
                      <c:pt idx="3">
                        <c:v>561042.30000000005</c:v>
                      </c:pt>
                      <c:pt idx="4">
                        <c:v>590601.19999999995</c:v>
                      </c:pt>
                      <c:pt idx="5">
                        <c:v>622317.30000000005</c:v>
                      </c:pt>
                      <c:pt idx="6">
                        <c:v>654512.19999999995</c:v>
                      </c:pt>
                    </c:numCache>
                  </c:numRef>
                </c:yVal>
                <c:smooth val="0"/>
                <c:extLst xmlns:c15="http://schemas.microsoft.com/office/drawing/2012/chart">
                  <c:ext xmlns:c16="http://schemas.microsoft.com/office/drawing/2014/chart" uri="{C3380CC4-5D6E-409C-BE32-E72D297353CC}">
                    <c16:uniqueId val="{00000003-B3F8-43F7-94BC-D38D4293722B}"/>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'Comparison - Freight'!$A$41:$B$41</c15:sqref>
                        </c15:formulaRef>
                      </c:ext>
                    </c:extLst>
                    <c:strCache>
                      <c:ptCount val="2"/>
                      <c:pt idx="0">
                        <c:v>Potencia </c:v>
                      </c:pt>
                      <c:pt idx="1">
                        <c:v>motorbikes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Freight'!$C$41:$I$41</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5-B3F8-43F7-94BC-D38D4293722B}"/>
                  </c:ext>
                </c:extLst>
              </c15:ser>
            </c15:filteredScatterSeries>
            <c15:filteredScatterSeries>
              <c15:ser>
                <c:idx val="6"/>
                <c:order val="6"/>
                <c:tx>
                  <c:strRef>
                    <c:extLst xmlns:c15="http://schemas.microsoft.com/office/drawing/2012/chart">
                      <c:ext xmlns:c15="http://schemas.microsoft.com/office/drawing/2012/chart" uri="{02D57815-91ED-43cb-92C2-25804820EDAC}">
                        <c15:formulaRef>
                          <c15:sqref>'Comparison - Freight'!$A$42:$B$42</c15:sqref>
                        </c15:formulaRef>
                      </c:ext>
                    </c:extLst>
                    <c:strCache>
                      <c:ptCount val="2"/>
                      <c:pt idx="0">
                        <c:v>REF2020</c:v>
                      </c:pt>
                      <c:pt idx="1">
                        <c:v>LDVs</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Freight'!$C$42:$I$42</c15:sqref>
                        </c15:formulaRef>
                      </c:ext>
                    </c:extLst>
                    <c:numCache>
                      <c:formatCode>_-* #,##0.00_-;\-* #,##0.00_-;_-* "-"??_-;_-@_-</c:formatCode>
                      <c:ptCount val="7"/>
                      <c:pt idx="0">
                        <c:v>114884.10487519849</c:v>
                      </c:pt>
                      <c:pt idx="1">
                        <c:v>122942.38925974938</c:v>
                      </c:pt>
                      <c:pt idx="2">
                        <c:v>138332.08418409136</c:v>
                      </c:pt>
                      <c:pt idx="3">
                        <c:v>148691.71699480421</c:v>
                      </c:pt>
                      <c:pt idx="4">
                        <c:v>159841.89987086173</c:v>
                      </c:pt>
                      <c:pt idx="5">
                        <c:v>168992.26671853961</c:v>
                      </c:pt>
                      <c:pt idx="6">
                        <c:v>178794.47287692747</c:v>
                      </c:pt>
                    </c:numCache>
                  </c:numRef>
                </c:yVal>
                <c:smooth val="0"/>
                <c:extLst xmlns:c15="http://schemas.microsoft.com/office/drawing/2012/chart">
                  <c:ext xmlns:c16="http://schemas.microsoft.com/office/drawing/2014/chart" uri="{C3380CC4-5D6E-409C-BE32-E72D297353CC}">
                    <c16:uniqueId val="{00000006-B3F8-43F7-94BC-D38D4293722B}"/>
                  </c:ext>
                </c:extLst>
              </c15:ser>
            </c15:filteredScatterSeries>
            <c15:filteredScatterSeries>
              <c15:ser>
                <c:idx val="7"/>
                <c:order val="7"/>
                <c:tx>
                  <c:strRef>
                    <c:extLst xmlns:c15="http://schemas.microsoft.com/office/drawing/2012/chart">
                      <c:ext xmlns:c15="http://schemas.microsoft.com/office/drawing/2012/chart" uri="{02D57815-91ED-43cb-92C2-25804820EDAC}">
                        <c15:formulaRef>
                          <c15:sqref>'Comparison - Freight'!$A$43:$B$43</c15:sqref>
                        </c15:formulaRef>
                      </c:ext>
                    </c:extLst>
                    <c:strCache>
                      <c:ptCount val="2"/>
                      <c:pt idx="0">
                        <c:v>REF2020</c:v>
                      </c:pt>
                      <c:pt idx="1">
                        <c:v>HDVs</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Freight'!$C$43:$I$43</c15:sqref>
                        </c15:formulaRef>
                      </c:ext>
                    </c:extLst>
                    <c:numCache>
                      <c:formatCode>_-* #,##0.00_-;\-* #,##0.00_-;_-* "-"??_-;_-@_-</c:formatCode>
                      <c:ptCount val="7"/>
                      <c:pt idx="0">
                        <c:v>1747630.8951248012</c:v>
                      </c:pt>
                      <c:pt idx="1">
                        <c:v>1833983.5347440091</c:v>
                      </c:pt>
                      <c:pt idx="2">
                        <c:v>2003048.2185420122</c:v>
                      </c:pt>
                      <c:pt idx="3">
                        <c:v>2097166.1724398248</c:v>
                      </c:pt>
                      <c:pt idx="4">
                        <c:v>2196080.1239955635</c:v>
                      </c:pt>
                      <c:pt idx="5">
                        <c:v>2258533.2243012609</c:v>
                      </c:pt>
                      <c:pt idx="6">
                        <c:v>2320288.2387046982</c:v>
                      </c:pt>
                    </c:numCache>
                  </c:numRef>
                </c:yVal>
                <c:smooth val="0"/>
                <c:extLst xmlns:c15="http://schemas.microsoft.com/office/drawing/2012/chart">
                  <c:ext xmlns:c16="http://schemas.microsoft.com/office/drawing/2014/chart" uri="{C3380CC4-5D6E-409C-BE32-E72D297353CC}">
                    <c16:uniqueId val="{00000007-B3F8-43F7-94BC-D38D4293722B}"/>
                  </c:ext>
                </c:extLst>
              </c15:ser>
            </c15:filteredScatterSeries>
            <c15:filteredScatterSeries>
              <c15:ser>
                <c:idx val="8"/>
                <c:order val="8"/>
                <c:tx>
                  <c:strRef>
                    <c:extLst xmlns:c15="http://schemas.microsoft.com/office/drawing/2012/chart">
                      <c:ext xmlns:c15="http://schemas.microsoft.com/office/drawing/2012/chart" uri="{02D57815-91ED-43cb-92C2-25804820EDAC}">
                        <c15:formulaRef>
                          <c15:sqref>'Comparison - Freight'!$A$44:$B$44</c15:sqref>
                        </c15:formulaRef>
                      </c:ext>
                    </c:extLst>
                    <c:strCache>
                      <c:ptCount val="2"/>
                      <c:pt idx="0">
                        <c:v>REF2020</c:v>
                      </c:pt>
                      <c:pt idx="1">
                        <c:v>aircraft</c:v>
                      </c:pt>
                    </c:strCache>
                  </c:strRef>
                </c:tx>
                <c:spPr>
                  <a:ln w="19050"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Freight'!$C$44:$I$44</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8-B3F8-43F7-94BC-D38D4293722B}"/>
                  </c:ext>
                </c:extLst>
              </c15:ser>
            </c15:filteredScatterSeries>
            <c15:filteredScatterSeries>
              <c15:ser>
                <c:idx val="9"/>
                <c:order val="9"/>
                <c:tx>
                  <c:strRef>
                    <c:extLst xmlns:c15="http://schemas.microsoft.com/office/drawing/2012/chart">
                      <c:ext xmlns:c15="http://schemas.microsoft.com/office/drawing/2012/chart" uri="{02D57815-91ED-43cb-92C2-25804820EDAC}">
                        <c15:formulaRef>
                          <c15:sqref>'Comparison - Freight'!$A$45:$B$45</c15:sqref>
                        </c15:formulaRef>
                      </c:ext>
                    </c:extLst>
                    <c:strCache>
                      <c:ptCount val="2"/>
                      <c:pt idx="0">
                        <c:v>REF2020</c:v>
                      </c:pt>
                      <c:pt idx="1">
                        <c:v>rail</c:v>
                      </c:pt>
                    </c:strCache>
                  </c:strRef>
                </c:tx>
                <c:spPr>
                  <a:ln w="19050"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Freight'!$C$45:$I$45</c15:sqref>
                        </c15:formulaRef>
                      </c:ext>
                    </c:extLst>
                    <c:numCache>
                      <c:formatCode>_-* #,##0.00_-;\-* #,##0.00_-;_-* "-"??_-;_-@_-</c:formatCode>
                      <c:ptCount val="7"/>
                      <c:pt idx="0">
                        <c:v>409571.98254603677</c:v>
                      </c:pt>
                      <c:pt idx="1">
                        <c:v>473403.00792714354</c:v>
                      </c:pt>
                      <c:pt idx="2">
                        <c:v>548701.46953618666</c:v>
                      </c:pt>
                      <c:pt idx="3">
                        <c:v>604327.26708100666</c:v>
                      </c:pt>
                      <c:pt idx="4">
                        <c:v>654598.32364389452</c:v>
                      </c:pt>
                      <c:pt idx="5">
                        <c:v>690171.45824343152</c:v>
                      </c:pt>
                      <c:pt idx="6">
                        <c:v>725728.54454628332</c:v>
                      </c:pt>
                    </c:numCache>
                  </c:numRef>
                </c:yVal>
                <c:smooth val="0"/>
                <c:extLst xmlns:c15="http://schemas.microsoft.com/office/drawing/2012/chart">
                  <c:ext xmlns:c16="http://schemas.microsoft.com/office/drawing/2014/chart" uri="{C3380CC4-5D6E-409C-BE32-E72D297353CC}">
                    <c16:uniqueId val="{00000009-B3F8-43F7-94BC-D38D4293722B}"/>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'Comparison - Freight'!$A$47:$B$47</c15:sqref>
                        </c15:formulaRef>
                      </c:ext>
                    </c:extLst>
                    <c:strCache>
                      <c:ptCount val="2"/>
                      <c:pt idx="0">
                        <c:v>REF2020</c:v>
                      </c:pt>
                      <c:pt idx="1">
                        <c:v>motorbikes</c:v>
                      </c:pt>
                    </c:strCache>
                  </c:strRef>
                </c:tx>
                <c:spPr>
                  <a:ln w="19050"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xVal>
                  <c:numRef>
                    <c:extLst xmlns:c15="http://schemas.microsoft.com/office/drawing/2012/chart">
                      <c:ext xmlns:c15="http://schemas.microsoft.com/office/drawing/2012/chart" uri="{02D57815-91ED-43cb-92C2-25804820EDAC}">
                        <c15:formulaRef>
                          <c15:sqref>'Comparison - Freight'!$C$35:$I$35</c15:sqref>
                        </c15:formulaRef>
                      </c:ext>
                    </c:extLst>
                    <c:numCache>
                      <c:formatCode>General</c:formatCode>
                      <c:ptCount val="7"/>
                      <c:pt idx="0">
                        <c:v>2021</c:v>
                      </c:pt>
                      <c:pt idx="1">
                        <c:v>2025</c:v>
                      </c:pt>
                      <c:pt idx="2">
                        <c:v>2030</c:v>
                      </c:pt>
                      <c:pt idx="3">
                        <c:v>2035</c:v>
                      </c:pt>
                      <c:pt idx="4">
                        <c:v>2040</c:v>
                      </c:pt>
                      <c:pt idx="5">
                        <c:v>2045</c:v>
                      </c:pt>
                      <c:pt idx="6">
                        <c:v>2050</c:v>
                      </c:pt>
                    </c:numCache>
                  </c:numRef>
                </c:xVal>
                <c:yVal>
                  <c:numRef>
                    <c:extLst xmlns:c15="http://schemas.microsoft.com/office/drawing/2012/chart">
                      <c:ext xmlns:c15="http://schemas.microsoft.com/office/drawing/2012/chart" uri="{02D57815-91ED-43cb-92C2-25804820EDAC}">
                        <c15:formulaRef>
                          <c15:sqref>'Comparison - Freight'!$C$47:$I$47</c15:sqref>
                        </c15:formulaRef>
                      </c:ext>
                    </c:extLst>
                    <c:numCache>
                      <c:formatCode>_-* #,##0.00_-;\-* #,##0.00_-;_-* "-"??_-;_-@_-</c:formatCode>
                      <c:ptCount val="7"/>
                      <c:pt idx="0">
                        <c:v>0</c:v>
                      </c:pt>
                      <c:pt idx="1">
                        <c:v>0</c:v>
                      </c:pt>
                      <c:pt idx="2">
                        <c:v>0</c:v>
                      </c:pt>
                      <c:pt idx="3">
                        <c:v>0</c:v>
                      </c:pt>
                      <c:pt idx="4">
                        <c:v>0</c:v>
                      </c:pt>
                      <c:pt idx="5">
                        <c:v>0</c:v>
                      </c:pt>
                      <c:pt idx="6">
                        <c:v>0</c:v>
                      </c:pt>
                    </c:numCache>
                  </c:numRef>
                </c:yVal>
                <c:smooth val="0"/>
                <c:extLst xmlns:c15="http://schemas.microsoft.com/office/drawing/2012/chart">
                  <c:ext xmlns:c16="http://schemas.microsoft.com/office/drawing/2014/chart" uri="{C3380CC4-5D6E-409C-BE32-E72D297353CC}">
                    <c16:uniqueId val="{0000000B-B3F8-43F7-94BC-D38D4293722B}"/>
                  </c:ext>
                </c:extLst>
              </c15:ser>
            </c15:filteredScatterSeries>
          </c:ext>
        </c:extLst>
      </c:scatterChart>
      <c:valAx>
        <c:axId val="10755897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45407"/>
        <c:crosses val="autoZero"/>
        <c:crossBetween val="midCat"/>
      </c:valAx>
      <c:valAx>
        <c:axId val="1354445407"/>
        <c:scaling>
          <c:orientation val="minMax"/>
        </c:scaling>
        <c:delete val="0"/>
        <c:axPos val="l"/>
        <c:majorGridlines>
          <c:spPr>
            <a:ln w="9525" cap="flat" cmpd="sng" algn="ctr">
              <a:solidFill>
                <a:schemeClr val="tx1">
                  <a:lumMod val="15000"/>
                  <a:lumOff val="85000"/>
                </a:schemeClr>
              </a:solidFill>
              <a:round/>
            </a:ln>
            <a:effectLst/>
          </c:spPr>
        </c:majorGridlines>
        <c:numFmt formatCode="_-* #,##0.00_-;\-* #,##0.0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8974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7" Type="http://schemas.openxmlformats.org/officeDocument/2006/relationships/chart" Target="../charts/chart9.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2</xdr:row>
      <xdr:rowOff>164367</xdr:rowOff>
    </xdr:from>
    <xdr:to>
      <xdr:col>1</xdr:col>
      <xdr:colOff>2762689</xdr:colOff>
      <xdr:row>7</xdr:row>
      <xdr:rowOff>55781</xdr:rowOff>
    </xdr:to>
    <xdr:pic>
      <xdr:nvPicPr>
        <xdr:cNvPr id="4" name="Image 3">
          <a:extLst>
            <a:ext uri="{FF2B5EF4-FFF2-40B4-BE49-F238E27FC236}">
              <a16:creationId xmlns:a16="http://schemas.microsoft.com/office/drawing/2014/main" id="{DF59323D-30F9-4A27-AAEE-B6CD2AE3DD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0" y="523142"/>
          <a:ext cx="2263775" cy="812799"/>
        </a:xfrm>
        <a:prstGeom prst="rect">
          <a:avLst/>
        </a:prstGeom>
      </xdr:spPr>
    </xdr:pic>
    <xdr:clientData/>
  </xdr:twoCellAnchor>
  <xdr:twoCellAnchor editAs="oneCell">
    <xdr:from>
      <xdr:col>4</xdr:col>
      <xdr:colOff>351203</xdr:colOff>
      <xdr:row>1</xdr:row>
      <xdr:rowOff>104775</xdr:rowOff>
    </xdr:from>
    <xdr:to>
      <xdr:col>8</xdr:col>
      <xdr:colOff>591779</xdr:colOff>
      <xdr:row>8</xdr:row>
      <xdr:rowOff>92075</xdr:rowOff>
    </xdr:to>
    <xdr:pic>
      <xdr:nvPicPr>
        <xdr:cNvPr id="5" name="Image 4" descr="Press Material">
          <a:extLst>
            <a:ext uri="{FF2B5EF4-FFF2-40B4-BE49-F238E27FC236}">
              <a16:creationId xmlns:a16="http://schemas.microsoft.com/office/drawing/2014/main" id="{801EA944-0710-40F5-A663-C5A943F538C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45353" y="282575"/>
          <a:ext cx="3272067" cy="1249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1</xdr:row>
      <xdr:rowOff>19050</xdr:rowOff>
    </xdr:from>
    <xdr:to>
      <xdr:col>18</xdr:col>
      <xdr:colOff>381000</xdr:colOff>
      <xdr:row>30</xdr:row>
      <xdr:rowOff>114300</xdr:rowOff>
    </xdr:to>
    <xdr:graphicFrame macro="">
      <xdr:nvGraphicFramePr>
        <xdr:cNvPr id="2" name="Chart 1">
          <a:extLst>
            <a:ext uri="{FF2B5EF4-FFF2-40B4-BE49-F238E27FC236}">
              <a16:creationId xmlns:a16="http://schemas.microsoft.com/office/drawing/2014/main" id="{9BAB8627-5D21-4F80-9C53-F76828646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31377</xdr:colOff>
      <xdr:row>1</xdr:row>
      <xdr:rowOff>9525</xdr:rowOff>
    </xdr:from>
    <xdr:to>
      <xdr:col>17</xdr:col>
      <xdr:colOff>452719</xdr:colOff>
      <xdr:row>31</xdr:row>
      <xdr:rowOff>20731</xdr:rowOff>
    </xdr:to>
    <xdr:graphicFrame macro="">
      <xdr:nvGraphicFramePr>
        <xdr:cNvPr id="2" name="Chart 2">
          <a:extLst>
            <a:ext uri="{FF2B5EF4-FFF2-40B4-BE49-F238E27FC236}">
              <a16:creationId xmlns:a16="http://schemas.microsoft.com/office/drawing/2014/main" id="{D7C36525-43B2-4178-9F77-0B82EA6BB9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311603</xdr:colOff>
      <xdr:row>25</xdr:row>
      <xdr:rowOff>0</xdr:rowOff>
    </xdr:from>
    <xdr:to>
      <xdr:col>23</xdr:col>
      <xdr:colOff>190953</xdr:colOff>
      <xdr:row>29</xdr:row>
      <xdr:rowOff>163286</xdr:rowOff>
    </xdr:to>
    <xdr:graphicFrame macro="">
      <xdr:nvGraphicFramePr>
        <xdr:cNvPr id="2" name="Graphique 1">
          <a:extLst>
            <a:ext uri="{FF2B5EF4-FFF2-40B4-BE49-F238E27FC236}">
              <a16:creationId xmlns:a16="http://schemas.microsoft.com/office/drawing/2014/main" id="{9D4B567C-452D-61E7-1DFD-417BCFB607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405946</xdr:colOff>
      <xdr:row>25</xdr:row>
      <xdr:rowOff>0</xdr:rowOff>
    </xdr:from>
    <xdr:to>
      <xdr:col>31</xdr:col>
      <xdr:colOff>310696</xdr:colOff>
      <xdr:row>33</xdr:row>
      <xdr:rowOff>132896</xdr:rowOff>
    </xdr:to>
    <xdr:graphicFrame macro="">
      <xdr:nvGraphicFramePr>
        <xdr:cNvPr id="3" name="Graphique 2">
          <a:extLst>
            <a:ext uri="{FF2B5EF4-FFF2-40B4-BE49-F238E27FC236}">
              <a16:creationId xmlns:a16="http://schemas.microsoft.com/office/drawing/2014/main" id="{4AA4F6AC-5740-02AA-DC48-897A646C1E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238123</xdr:colOff>
      <xdr:row>30</xdr:row>
      <xdr:rowOff>26761</xdr:rowOff>
    </xdr:from>
    <xdr:to>
      <xdr:col>23</xdr:col>
      <xdr:colOff>326571</xdr:colOff>
      <xdr:row>43</xdr:row>
      <xdr:rowOff>149679</xdr:rowOff>
    </xdr:to>
    <xdr:graphicFrame macro="">
      <xdr:nvGraphicFramePr>
        <xdr:cNvPr id="7" name="Graphique 6">
          <a:extLst>
            <a:ext uri="{FF2B5EF4-FFF2-40B4-BE49-F238E27FC236}">
              <a16:creationId xmlns:a16="http://schemas.microsoft.com/office/drawing/2014/main" id="{E4FDDBAE-FC42-49F9-84DE-114525695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640772</xdr:colOff>
      <xdr:row>44</xdr:row>
      <xdr:rowOff>588817</xdr:rowOff>
    </xdr:from>
    <xdr:to>
      <xdr:col>23</xdr:col>
      <xdr:colOff>752475</xdr:colOff>
      <xdr:row>70</xdr:row>
      <xdr:rowOff>0</xdr:rowOff>
    </xdr:to>
    <xdr:graphicFrame macro="">
      <xdr:nvGraphicFramePr>
        <xdr:cNvPr id="4" name="Graphique 3">
          <a:extLst>
            <a:ext uri="{FF2B5EF4-FFF2-40B4-BE49-F238E27FC236}">
              <a16:creationId xmlns:a16="http://schemas.microsoft.com/office/drawing/2014/main" id="{9C38D341-6B4A-C2AC-586C-5F25A655E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107084</xdr:colOff>
      <xdr:row>45</xdr:row>
      <xdr:rowOff>17318</xdr:rowOff>
    </xdr:from>
    <xdr:to>
      <xdr:col>36</xdr:col>
      <xdr:colOff>704020</xdr:colOff>
      <xdr:row>75</xdr:row>
      <xdr:rowOff>165652</xdr:rowOff>
    </xdr:to>
    <xdr:graphicFrame macro="">
      <xdr:nvGraphicFramePr>
        <xdr:cNvPr id="5" name="Graphique 4">
          <a:extLst>
            <a:ext uri="{FF2B5EF4-FFF2-40B4-BE49-F238E27FC236}">
              <a16:creationId xmlns:a16="http://schemas.microsoft.com/office/drawing/2014/main" id="{CBA5935C-5267-437C-9266-25AAA4B91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366857</xdr:colOff>
      <xdr:row>34</xdr:row>
      <xdr:rowOff>17319</xdr:rowOff>
    </xdr:from>
    <xdr:to>
      <xdr:col>36</xdr:col>
      <xdr:colOff>728232</xdr:colOff>
      <xdr:row>44</xdr:row>
      <xdr:rowOff>473942</xdr:rowOff>
    </xdr:to>
    <xdr:graphicFrame macro="">
      <xdr:nvGraphicFramePr>
        <xdr:cNvPr id="6" name="Graphique 5">
          <a:extLst>
            <a:ext uri="{FF2B5EF4-FFF2-40B4-BE49-F238E27FC236}">
              <a16:creationId xmlns:a16="http://schemas.microsoft.com/office/drawing/2014/main" id="{77362E98-FA44-4011-9D4A-C51BF948A7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0</xdr:colOff>
      <xdr:row>71</xdr:row>
      <xdr:rowOff>0</xdr:rowOff>
    </xdr:from>
    <xdr:to>
      <xdr:col>24</xdr:col>
      <xdr:colOff>111703</xdr:colOff>
      <xdr:row>94</xdr:row>
      <xdr:rowOff>0</xdr:rowOff>
    </xdr:to>
    <xdr:graphicFrame macro="">
      <xdr:nvGraphicFramePr>
        <xdr:cNvPr id="9" name="Graphique 8">
          <a:extLst>
            <a:ext uri="{FF2B5EF4-FFF2-40B4-BE49-F238E27FC236}">
              <a16:creationId xmlns:a16="http://schemas.microsoft.com/office/drawing/2014/main" id="{BE572CE9-FEC5-41D0-8831-BC2D26D20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263525</xdr:colOff>
      <xdr:row>33</xdr:row>
      <xdr:rowOff>163512</xdr:rowOff>
    </xdr:from>
    <xdr:to>
      <xdr:col>17</xdr:col>
      <xdr:colOff>95250</xdr:colOff>
      <xdr:row>48</xdr:row>
      <xdr:rowOff>1587</xdr:rowOff>
    </xdr:to>
    <xdr:graphicFrame macro="">
      <xdr:nvGraphicFramePr>
        <xdr:cNvPr id="3" name="Graphique 2">
          <a:extLst>
            <a:ext uri="{FF2B5EF4-FFF2-40B4-BE49-F238E27FC236}">
              <a16:creationId xmlns:a16="http://schemas.microsoft.com/office/drawing/2014/main" id="{07910BA7-915D-5EF7-A9BE-E6F138019E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676275</xdr:colOff>
      <xdr:row>34</xdr:row>
      <xdr:rowOff>0</xdr:rowOff>
    </xdr:from>
    <xdr:to>
      <xdr:col>23</xdr:col>
      <xdr:colOff>682625</xdr:colOff>
      <xdr:row>48</xdr:row>
      <xdr:rowOff>19050</xdr:rowOff>
    </xdr:to>
    <xdr:graphicFrame macro="">
      <xdr:nvGraphicFramePr>
        <xdr:cNvPr id="4" name="Graphique 3">
          <a:extLst>
            <a:ext uri="{FF2B5EF4-FFF2-40B4-BE49-F238E27FC236}">
              <a16:creationId xmlns:a16="http://schemas.microsoft.com/office/drawing/2014/main" id="{323DCDD7-4A43-4642-A2DD-D025BE586E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361950</xdr:colOff>
      <xdr:row>49</xdr:row>
      <xdr:rowOff>0</xdr:rowOff>
    </xdr:from>
    <xdr:to>
      <xdr:col>17</xdr:col>
      <xdr:colOff>200025</xdr:colOff>
      <xdr:row>65</xdr:row>
      <xdr:rowOff>19050</xdr:rowOff>
    </xdr:to>
    <xdr:graphicFrame macro="">
      <xdr:nvGraphicFramePr>
        <xdr:cNvPr id="5" name="Graphique 4">
          <a:extLst>
            <a:ext uri="{FF2B5EF4-FFF2-40B4-BE49-F238E27FC236}">
              <a16:creationId xmlns:a16="http://schemas.microsoft.com/office/drawing/2014/main" id="{DF98F7CA-1522-4D71-9848-FC4912AF9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obrien\Downloads\pb2023_section22.xlsx" TargetMode="External"/><Relationship Id="rId1" Type="http://schemas.openxmlformats.org/officeDocument/2006/relationships/externalLinkPath" Target="/Users/dobrien/Downloads/pb2023_section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2.2"/>
      <sheetName val="freight_graph"/>
      <sheetName val="perf_mode_tkm"/>
      <sheetName val="perf_land _tkm"/>
      <sheetName val="road_by_nat"/>
      <sheetName val="road_by_int"/>
      <sheetName val="road_by_tot"/>
      <sheetName val="road_ter"/>
      <sheetName val="rail_tkm"/>
      <sheetName val="iww"/>
      <sheetName val="pipeline"/>
      <sheetName val="usa_goods"/>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7">
          <cell r="C7">
            <v>1588.1540655743293</v>
          </cell>
          <cell r="D7">
            <v>1638.7945822386714</v>
          </cell>
          <cell r="E7">
            <v>1697.6440389755346</v>
          </cell>
          <cell r="F7">
            <v>1676.4616408826394</v>
          </cell>
          <cell r="G7">
            <v>1515.3165860635595</v>
          </cell>
          <cell r="H7">
            <v>1558.2925344262567</v>
          </cell>
          <cell r="I7">
            <v>1541.6311993737638</v>
          </cell>
          <cell r="J7">
            <v>1481.6904120467425</v>
          </cell>
          <cell r="K7">
            <v>1516.3640398284499</v>
          </cell>
          <cell r="L7">
            <v>1527.4346235799926</v>
          </cell>
          <cell r="M7">
            <v>1561.9876827709111</v>
          </cell>
          <cell r="N7">
            <v>1619.7477300951773</v>
          </cell>
          <cell r="O7">
            <v>1707.3138634168388</v>
          </cell>
          <cell r="P7">
            <v>1707.4960000000001</v>
          </cell>
          <cell r="Q7">
            <v>1764.788</v>
          </cell>
          <cell r="R7">
            <v>1745.3319999999999</v>
          </cell>
          <cell r="S7">
            <v>1862.5149999999996</v>
          </cell>
        </row>
      </sheetData>
      <sheetData sheetId="8">
        <row r="7">
          <cell r="J7">
            <v>374.81806800000004</v>
          </cell>
          <cell r="K7">
            <v>378.76300000000009</v>
          </cell>
          <cell r="L7">
            <v>394.35199999999992</v>
          </cell>
          <cell r="M7">
            <v>377.03752500000002</v>
          </cell>
          <cell r="N7">
            <v>367.11001500293986</v>
          </cell>
          <cell r="O7">
            <v>387.9207546422241</v>
          </cell>
          <cell r="P7">
            <v>369.25330225225701</v>
          </cell>
          <cell r="Q7">
            <v>368.16119255303101</v>
          </cell>
          <cell r="R7">
            <v>376.30926875462399</v>
          </cell>
          <cell r="S7">
            <v>390.03499999999997</v>
          </cell>
          <cell r="T7">
            <v>394.59700000000004</v>
          </cell>
          <cell r="U7">
            <v>416.24600000000004</v>
          </cell>
          <cell r="V7">
            <v>430.72400000000005</v>
          </cell>
          <cell r="W7">
            <v>421.68599999999992</v>
          </cell>
          <cell r="X7">
            <v>344.36900000000003</v>
          </cell>
          <cell r="Y7">
            <v>374.95499999999998</v>
          </cell>
          <cell r="Z7">
            <v>401.12199999999984</v>
          </cell>
          <cell r="AA7">
            <v>385.18899999999996</v>
          </cell>
          <cell r="AB7">
            <v>384.31900000000007</v>
          </cell>
          <cell r="AC7">
            <v>388.93199999999996</v>
          </cell>
          <cell r="AD7">
            <v>398.51700000000011</v>
          </cell>
          <cell r="AE7">
            <v>407.45800000000008</v>
          </cell>
          <cell r="AF7">
            <v>411.27800000000002</v>
          </cell>
          <cell r="AG7">
            <v>418.31399999999996</v>
          </cell>
          <cell r="AH7">
            <v>407.92099999999999</v>
          </cell>
          <cell r="AI7">
            <v>377.30700000000007</v>
          </cell>
          <cell r="AJ7">
            <v>409.57198254603679</v>
          </cell>
        </row>
      </sheetData>
      <sheetData sheetId="9">
        <row r="6">
          <cell r="J6">
            <v>121.91820799999999</v>
          </cell>
          <cell r="K6">
            <v>119.59849199999999</v>
          </cell>
          <cell r="L6">
            <v>127.72012699999998</v>
          </cell>
          <cell r="M6">
            <v>130.914354551</v>
          </cell>
          <cell r="N6">
            <v>128.618899</v>
          </cell>
          <cell r="O6">
            <v>133.7148856</v>
          </cell>
          <cell r="P6">
            <v>132.4162436</v>
          </cell>
          <cell r="Q6">
            <v>132.41402299999999</v>
          </cell>
          <cell r="R6">
            <v>123.43508519999999</v>
          </cell>
          <cell r="S6">
            <v>136.76315100000005</v>
          </cell>
          <cell r="T6">
            <v>138.61097439999998</v>
          </cell>
          <cell r="U6">
            <v>138.41696909999999</v>
          </cell>
          <cell r="V6">
            <v>145.40199999999999</v>
          </cell>
          <cell r="W6">
            <v>146.90300000000002</v>
          </cell>
          <cell r="X6">
            <v>132.60600000000002</v>
          </cell>
          <cell r="Y6">
            <v>155.36499999999998</v>
          </cell>
          <cell r="Z6">
            <v>141.82500000000002</v>
          </cell>
          <cell r="AA6">
            <v>149.822</v>
          </cell>
          <cell r="AB6">
            <v>152.58400000000003</v>
          </cell>
          <cell r="AC6">
            <v>150.70699999999997</v>
          </cell>
          <cell r="AD6">
            <v>147.35100000000003</v>
          </cell>
          <cell r="AE6">
            <v>146.60899999999995</v>
          </cell>
          <cell r="AF6">
            <v>147.22333333333333</v>
          </cell>
          <cell r="AG6">
            <v>131.30277777777778</v>
          </cell>
          <cell r="AH6">
            <v>139.69700000000003</v>
          </cell>
          <cell r="AI6">
            <v>131.74101000000002</v>
          </cell>
          <cell r="AJ6">
            <v>136.07599999999999</v>
          </cell>
        </row>
      </sheetData>
      <sheetData sheetId="10">
        <row r="6">
          <cell r="J6">
            <v>103.81029999999998</v>
          </cell>
          <cell r="K6">
            <v>107.7071</v>
          </cell>
          <cell r="L6">
            <v>107.66900000000001</v>
          </cell>
          <cell r="M6">
            <v>114.67399999999999</v>
          </cell>
          <cell r="N6">
            <v>113.21399999999998</v>
          </cell>
          <cell r="O6">
            <v>115.68269999999998</v>
          </cell>
          <cell r="P6">
            <v>122.3753</v>
          </cell>
          <cell r="Q6">
            <v>118.79659999999998</v>
          </cell>
          <cell r="R6">
            <v>121.20380000000002</v>
          </cell>
          <cell r="S6">
            <v>122.60236060000001</v>
          </cell>
          <cell r="T6">
            <v>126.80850379999998</v>
          </cell>
          <cell r="U6">
            <v>125.78924979999998</v>
          </cell>
          <cell r="V6">
            <v>118.22248842182226</v>
          </cell>
          <cell r="W6">
            <v>114.76496585313126</v>
          </cell>
          <cell r="X6">
            <v>111.63421473696151</v>
          </cell>
          <cell r="Y6">
            <v>110.96844560300448</v>
          </cell>
          <cell r="Z6">
            <v>108.27031897026802</v>
          </cell>
          <cell r="AA6">
            <v>104.98250906969668</v>
          </cell>
          <cell r="AB6">
            <v>102.0834831637049</v>
          </cell>
          <cell r="AC6">
            <v>101.08568894404827</v>
          </cell>
          <cell r="AD6">
            <v>104.14976966869865</v>
          </cell>
          <cell r="AE6">
            <v>104.6967429921506</v>
          </cell>
          <cell r="AF6">
            <v>104.02069553496584</v>
          </cell>
          <cell r="AG6">
            <v>104.11186199860504</v>
          </cell>
          <cell r="AH6">
            <v>101.00951657524053</v>
          </cell>
          <cell r="AI6">
            <v>91.725137702937118</v>
          </cell>
          <cell r="AJ6">
            <v>88.680765258492684</v>
          </cell>
        </row>
      </sheetData>
      <sheetData sheetId="11" refreshError="1"/>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fr/web/products-eurostat-news/w/ddn-20221130-1" TargetMode="External"/><Relationship Id="rId2" Type="http://schemas.openxmlformats.org/officeDocument/2006/relationships/hyperlink" Target="https://energy.ec.europa.eu/data-and-analysis/energy-modelling/eu-reference-scenario-2020_en" TargetMode="External"/><Relationship Id="rId1" Type="http://schemas.openxmlformats.org/officeDocument/2006/relationships/hyperlink" Target="https://erf.be/statistics/passenger-transport-2023/" TargetMode="External"/><Relationship Id="rId6" Type="http://schemas.openxmlformats.org/officeDocument/2006/relationships/drawing" Target="../drawings/drawing1.xml"/><Relationship Id="rId5" Type="http://schemas.openxmlformats.org/officeDocument/2006/relationships/hyperlink" Target="https://transport.ec.europa.eu/facts-funding/studies-data/eu-transport-figures-statistical-pocketbook/statistical-pocketbook-2023_en" TargetMode="External"/><Relationship Id="rId4" Type="http://schemas.openxmlformats.org/officeDocument/2006/relationships/hyperlink" Target="https://stats.oecd.org/Index.aspx?DataSetCode=ITF_CQ"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8" Type="http://schemas.openxmlformats.org/officeDocument/2006/relationships/hyperlink" Target="https://stats-1.oecd.org/index.aspx?DatasetCode=ITF_OUTLOOK_2023_URB_PASS" TargetMode="External"/><Relationship Id="rId3" Type="http://schemas.openxmlformats.org/officeDocument/2006/relationships/hyperlink" Target="http://stats.oecd.org/OECDStat_Metadata/ShowMetadata.ashx?Dataset=ITF_OUTLOOK_2023_URB_PASS&amp;Coords=%5bSCENARIO%5d.%5bCURRENT%5d&amp;ShowOnWeb=true&amp;Lang=en" TargetMode="External"/><Relationship Id="rId7" Type="http://schemas.openxmlformats.org/officeDocument/2006/relationships/hyperlink" Target="http://stats.oecd.org/OECDStat_Metadata/ShowMetadata.ashx?Dataset=ITF_OUTLOOK_2023_URB_PASS&amp;Coords=%5bSCENARIO%5d.%5bCURRENT%5d&amp;ShowOnWeb=true&amp;Lang=en" TargetMode="External"/><Relationship Id="rId2" Type="http://schemas.openxmlformats.org/officeDocument/2006/relationships/hyperlink" Target="https://stats-1.oecd.org/index.aspx?DatasetCode=ITF_OUTLOOK_2023_URB_PASS" TargetMode="External"/><Relationship Id="rId1" Type="http://schemas.openxmlformats.org/officeDocument/2006/relationships/hyperlink" Target="http://stats.oecd.org/OECDStat_Metadata/ShowMetadata.ashx?Dataset=ITF_OUTLOOK_2023_URB_PASS&amp;Coords=%5bSCENARIO%5d.%5bCURRENT%5d&amp;ShowOnWeb=true&amp;Lang=en" TargetMode="External"/><Relationship Id="rId6" Type="http://schemas.openxmlformats.org/officeDocument/2006/relationships/hyperlink" Target="https://stats-1.oecd.org/index.aspx?DatasetCode=ITF_OUTLOOK_2023_URB_PASS" TargetMode="External"/><Relationship Id="rId5" Type="http://schemas.openxmlformats.org/officeDocument/2006/relationships/hyperlink" Target="http://stats.oecd.org/OECDStat_Metadata/ShowMetadata.ashx?Dataset=ITF_OUTLOOK_2023_URB_PASS&amp;Coords=%5bSCENARIO%5d.%5bCURRENT%5d&amp;ShowOnWeb=true&amp;Lang=en" TargetMode="External"/><Relationship Id="rId4" Type="http://schemas.openxmlformats.org/officeDocument/2006/relationships/hyperlink" Target="https://stats-1.oecd.org/index.aspx?DatasetCode=ITF_OUTLOOK_2023_URB_PASS"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BFA98-1AAF-4FB5-BDE2-D66487F994AA}">
  <dimension ref="B11:D37"/>
  <sheetViews>
    <sheetView zoomScale="85" zoomScaleNormal="85" workbookViewId="0">
      <selection activeCell="C16" sqref="C16"/>
    </sheetView>
  </sheetViews>
  <sheetFormatPr defaultColWidth="10.81640625" defaultRowHeight="14.5" x14ac:dyDescent="0.35"/>
  <cols>
    <col min="1" max="1" width="10.81640625" style="42"/>
    <col min="2" max="3" width="45.81640625" style="42" customWidth="1"/>
    <col min="4" max="16384" width="10.81640625" style="42"/>
  </cols>
  <sheetData>
    <row r="11" spans="2:4" x14ac:dyDescent="0.35">
      <c r="B11" s="40" t="s">
        <v>0</v>
      </c>
    </row>
    <row r="12" spans="2:4" x14ac:dyDescent="0.35">
      <c r="B12" s="43"/>
    </row>
    <row r="13" spans="2:4" x14ac:dyDescent="0.35">
      <c r="B13" s="43" t="s">
        <v>1</v>
      </c>
    </row>
    <row r="14" spans="2:4" x14ac:dyDescent="0.35">
      <c r="B14" s="140" t="s">
        <v>2</v>
      </c>
      <c r="C14" s="141" t="s">
        <v>3</v>
      </c>
      <c r="D14" s="142" t="s">
        <v>4</v>
      </c>
    </row>
    <row r="15" spans="2:4" ht="29" x14ac:dyDescent="0.35">
      <c r="B15" s="140" t="s">
        <v>5</v>
      </c>
      <c r="C15" s="143" t="s">
        <v>6</v>
      </c>
      <c r="D15" s="142" t="s">
        <v>7</v>
      </c>
    </row>
    <row r="16" spans="2:4" x14ac:dyDescent="0.35">
      <c r="B16" s="140" t="s">
        <v>213</v>
      </c>
      <c r="C16" s="143" t="s">
        <v>214</v>
      </c>
      <c r="D16" s="142" t="s">
        <v>215</v>
      </c>
    </row>
    <row r="17" spans="2:4" x14ac:dyDescent="0.35">
      <c r="B17" s="140" t="s">
        <v>8</v>
      </c>
      <c r="C17" s="143" t="s">
        <v>9</v>
      </c>
      <c r="D17" s="142" t="s">
        <v>10</v>
      </c>
    </row>
    <row r="18" spans="2:4" x14ac:dyDescent="0.35">
      <c r="B18" s="140"/>
      <c r="C18" s="143" t="s">
        <v>11</v>
      </c>
      <c r="D18" s="142" t="s">
        <v>12</v>
      </c>
    </row>
    <row r="19" spans="2:4" x14ac:dyDescent="0.35">
      <c r="B19" s="140"/>
      <c r="C19" s="143" t="s">
        <v>13</v>
      </c>
      <c r="D19" s="142" t="s">
        <v>14</v>
      </c>
    </row>
    <row r="20" spans="2:4" x14ac:dyDescent="0.35">
      <c r="B20" s="43"/>
      <c r="C20" s="45"/>
      <c r="D20" s="44"/>
    </row>
    <row r="21" spans="2:4" x14ac:dyDescent="0.35">
      <c r="B21" s="43" t="s">
        <v>15</v>
      </c>
    </row>
    <row r="22" spans="2:4" x14ac:dyDescent="0.35">
      <c r="B22" s="46" t="s">
        <v>16</v>
      </c>
      <c r="C22" s="47"/>
    </row>
    <row r="23" spans="2:4" x14ac:dyDescent="0.35">
      <c r="B23" s="46"/>
      <c r="C23" s="47"/>
    </row>
    <row r="24" spans="2:4" x14ac:dyDescent="0.35">
      <c r="B24" s="128" t="s">
        <v>17</v>
      </c>
      <c r="C24" s="129"/>
      <c r="D24" s="128"/>
    </row>
    <row r="25" spans="2:4" x14ac:dyDescent="0.35">
      <c r="B25" s="48" t="s">
        <v>18</v>
      </c>
      <c r="C25" s="47"/>
    </row>
    <row r="26" spans="2:4" x14ac:dyDescent="0.35">
      <c r="B26" s="48" t="s">
        <v>19</v>
      </c>
      <c r="C26" s="47"/>
    </row>
    <row r="27" spans="2:4" x14ac:dyDescent="0.35">
      <c r="B27" s="48"/>
      <c r="C27" s="47"/>
    </row>
    <row r="28" spans="2:4" x14ac:dyDescent="0.35">
      <c r="B28" s="128" t="s">
        <v>20</v>
      </c>
      <c r="C28" s="129"/>
      <c r="D28" s="128"/>
    </row>
    <row r="29" spans="2:4" x14ac:dyDescent="0.35">
      <c r="B29" s="46" t="s">
        <v>21</v>
      </c>
      <c r="C29" s="47"/>
    </row>
    <row r="30" spans="2:4" x14ac:dyDescent="0.35">
      <c r="B30" s="46" t="s">
        <v>22</v>
      </c>
      <c r="C30" s="47"/>
    </row>
    <row r="31" spans="2:4" x14ac:dyDescent="0.35">
      <c r="C31" s="47"/>
    </row>
    <row r="32" spans="2:4" x14ac:dyDescent="0.35">
      <c r="B32" s="46" t="s">
        <v>23</v>
      </c>
      <c r="C32" s="47"/>
    </row>
    <row r="33" spans="2:3" x14ac:dyDescent="0.35">
      <c r="B33" s="47"/>
      <c r="C33" s="47"/>
    </row>
    <row r="34" spans="2:3" x14ac:dyDescent="0.35">
      <c r="B34" s="47"/>
      <c r="C34" s="47"/>
    </row>
    <row r="35" spans="2:3" x14ac:dyDescent="0.35">
      <c r="B35" s="47"/>
      <c r="C35" s="47"/>
    </row>
    <row r="36" spans="2:3" x14ac:dyDescent="0.35">
      <c r="B36" s="47"/>
      <c r="C36" s="47"/>
    </row>
    <row r="37" spans="2:3" x14ac:dyDescent="0.35">
      <c r="B37" s="47"/>
      <c r="C37" s="47"/>
    </row>
  </sheetData>
  <hyperlinks>
    <hyperlink ref="D17" r:id="rId1" xr:uid="{895DCE6C-96C0-45F6-92D5-4D049B1B28B1}"/>
    <hyperlink ref="D14" r:id="rId2" xr:uid="{1B30EBBF-3C53-4B86-947B-76E89B53B093}"/>
    <hyperlink ref="D18" r:id="rId3" location=":~:text=In%202021%2C%20261%20billion%20passenger,46%25%20compared%20with%202019)" display="https://ec.europa.eu/eurostat/fr/web/products-eurostat-news/w/ddn-20221130-1#:~:text=In%202021%2C%20261%20billion%20passenger,46%25%20compared%20with%202019)" xr:uid="{5FB5FB53-60ED-40C6-82C1-12479C88B3DC}"/>
    <hyperlink ref="D19" r:id="rId4" xr:uid="{CF08993F-5F12-47BA-A6BF-D20D80684D9D}"/>
    <hyperlink ref="D16" r:id="rId5" xr:uid="{A182CE30-3467-49E3-822C-24FBB8E644B4}"/>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AE3B-D2BF-4664-9E70-4DCF8DCCBF4D}">
  <dimension ref="A1:AC45"/>
  <sheetViews>
    <sheetView topLeftCell="A9" zoomScaleNormal="100" workbookViewId="0">
      <selection activeCell="D46" sqref="A43:D46"/>
    </sheetView>
  </sheetViews>
  <sheetFormatPr defaultRowHeight="12.5" x14ac:dyDescent="0.25"/>
  <cols>
    <col min="1" max="1" width="1" style="95" customWidth="1"/>
    <col min="2" max="2" width="9.1796875" style="95" customWidth="1"/>
    <col min="3" max="16" width="6.7265625" style="95" customWidth="1"/>
    <col min="17" max="16384" width="8.7265625" style="95"/>
  </cols>
  <sheetData>
    <row r="1" spans="1:14" ht="14.25" customHeight="1" x14ac:dyDescent="0.25">
      <c r="A1" s="143" t="s">
        <v>214</v>
      </c>
      <c r="B1" s="145"/>
      <c r="N1" s="146" t="s">
        <v>198</v>
      </c>
    </row>
    <row r="2" spans="1:14" ht="12.75" customHeight="1" x14ac:dyDescent="0.35">
      <c r="C2" s="147"/>
      <c r="D2" s="147"/>
      <c r="E2" s="147"/>
      <c r="I2" s="148"/>
    </row>
    <row r="3" spans="1:14" ht="12.75" customHeight="1" x14ac:dyDescent="0.25">
      <c r="C3" s="148"/>
      <c r="D3" s="148"/>
      <c r="E3" s="148"/>
    </row>
    <row r="4" spans="1:14" ht="12.75" customHeight="1" x14ac:dyDescent="0.35">
      <c r="G4" s="149"/>
    </row>
    <row r="5" spans="1:14" ht="12.75" customHeight="1" x14ac:dyDescent="0.25"/>
    <row r="6" spans="1:14" ht="12.75" customHeight="1" x14ac:dyDescent="0.25"/>
    <row r="7" spans="1:14" ht="12.75" customHeight="1" x14ac:dyDescent="0.25"/>
    <row r="8" spans="1:14" s="150" customFormat="1" ht="12.75" customHeight="1" x14ac:dyDescent="0.3">
      <c r="D8" s="95"/>
      <c r="E8" s="95"/>
      <c r="F8" s="95"/>
      <c r="G8" s="95"/>
    </row>
    <row r="9" spans="1:14" s="150" customFormat="1" ht="12.75" customHeight="1" x14ac:dyDescent="0.3">
      <c r="D9" s="95"/>
      <c r="E9" s="95"/>
      <c r="F9" s="95"/>
      <c r="G9" s="95"/>
    </row>
    <row r="10" spans="1:14" ht="12.75" customHeight="1" x14ac:dyDescent="0.25"/>
    <row r="11" spans="1:14" ht="12.75" customHeight="1" x14ac:dyDescent="0.25"/>
    <row r="12" spans="1:14" ht="12.75" customHeight="1" x14ac:dyDescent="0.25"/>
    <row r="13" spans="1:14" ht="12.75" customHeight="1" x14ac:dyDescent="0.25"/>
    <row r="14" spans="1:14" ht="12.75" customHeight="1" x14ac:dyDescent="0.25"/>
    <row r="15" spans="1:14" ht="12.75" customHeight="1" x14ac:dyDescent="0.25"/>
    <row r="16" spans="1:14" s="151" customFormat="1" ht="12.75" customHeight="1" x14ac:dyDescent="0.25">
      <c r="D16" s="95"/>
      <c r="E16" s="95"/>
      <c r="F16" s="95"/>
      <c r="G16" s="95"/>
    </row>
    <row r="17" spans="2:27" s="152" customFormat="1" ht="12.75" customHeight="1" x14ac:dyDescent="0.25">
      <c r="D17" s="95"/>
      <c r="E17" s="95"/>
      <c r="F17" s="95"/>
      <c r="G17" s="95"/>
    </row>
    <row r="18" spans="2:27" ht="12.75" customHeight="1" x14ac:dyDescent="0.25"/>
    <row r="19" spans="2:27" s="153" customFormat="1" ht="12.75" customHeight="1" x14ac:dyDescent="0.25">
      <c r="D19" s="95"/>
      <c r="E19" s="95"/>
      <c r="F19" s="95"/>
      <c r="G19" s="95"/>
    </row>
    <row r="20" spans="2:27" s="153" customFormat="1" ht="12.75" customHeight="1" x14ac:dyDescent="0.25">
      <c r="D20" s="95"/>
      <c r="E20" s="95"/>
      <c r="F20" s="95"/>
      <c r="G20" s="95"/>
    </row>
    <row r="21" spans="2:27" s="153" customFormat="1" ht="12.75" customHeight="1" x14ac:dyDescent="0.25">
      <c r="D21" s="95"/>
      <c r="E21" s="95"/>
      <c r="F21" s="95"/>
      <c r="G21" s="95"/>
    </row>
    <row r="22" spans="2:27" ht="12.75" customHeight="1" x14ac:dyDescent="0.25"/>
    <row r="23" spans="2:27" ht="12.75" customHeight="1" x14ac:dyDescent="0.25"/>
    <row r="24" spans="2:27" ht="12.75" customHeight="1" x14ac:dyDescent="0.25"/>
    <row r="25" spans="2:27" s="150" customFormat="1" ht="12.75" customHeight="1" x14ac:dyDescent="0.3">
      <c r="D25" s="95"/>
      <c r="E25" s="95"/>
      <c r="F25" s="95"/>
      <c r="G25" s="95"/>
    </row>
    <row r="26" spans="2:27" s="150" customFormat="1" ht="12.75" customHeight="1" x14ac:dyDescent="0.3">
      <c r="D26" s="95"/>
      <c r="E26" s="95"/>
      <c r="F26" s="95"/>
      <c r="G26" s="95"/>
      <c r="AA26" s="154"/>
    </row>
    <row r="27" spans="2:27" s="151" customFormat="1" ht="12.75" customHeight="1" x14ac:dyDescent="0.25">
      <c r="D27" s="95"/>
      <c r="E27" s="95"/>
      <c r="F27" s="95"/>
      <c r="G27" s="95"/>
    </row>
    <row r="28" spans="2:27" ht="12.75" customHeight="1" x14ac:dyDescent="0.25"/>
    <row r="29" spans="2:27" ht="12.75" customHeight="1" x14ac:dyDescent="0.25"/>
    <row r="30" spans="2:27" ht="12.75" customHeight="1" x14ac:dyDescent="0.25"/>
    <row r="31" spans="2:27" ht="12.75" customHeight="1" x14ac:dyDescent="0.25"/>
    <row r="32" spans="2:27" ht="15" customHeight="1" x14ac:dyDescent="0.25">
      <c r="B32" s="155" t="s">
        <v>199</v>
      </c>
    </row>
    <row r="34" spans="2:29" x14ac:dyDescent="0.25">
      <c r="Z34" s="243"/>
      <c r="AA34" s="243"/>
      <c r="AB34" s="243"/>
    </row>
    <row r="35" spans="2:29" ht="19.5" customHeight="1" x14ac:dyDescent="0.25">
      <c r="AA35" s="156"/>
      <c r="AB35" s="156"/>
      <c r="AC35" s="156"/>
    </row>
    <row r="36" spans="2:29" ht="22" customHeight="1" x14ac:dyDescent="0.25">
      <c r="B36" s="157" t="s">
        <v>200</v>
      </c>
      <c r="C36" s="158">
        <v>1995</v>
      </c>
      <c r="D36" s="159">
        <v>1996</v>
      </c>
      <c r="E36" s="159">
        <v>1997</v>
      </c>
      <c r="F36" s="159">
        <v>1998</v>
      </c>
      <c r="G36" s="159">
        <v>1999</v>
      </c>
      <c r="H36" s="159">
        <v>2000</v>
      </c>
      <c r="I36" s="159">
        <v>2001</v>
      </c>
      <c r="J36" s="159">
        <v>2002</v>
      </c>
      <c r="K36" s="159">
        <v>2003</v>
      </c>
      <c r="L36" s="159">
        <v>2004</v>
      </c>
      <c r="M36" s="159">
        <v>2005</v>
      </c>
      <c r="N36" s="159">
        <v>2006</v>
      </c>
      <c r="O36" s="159">
        <v>2007</v>
      </c>
      <c r="P36" s="159">
        <v>2008</v>
      </c>
      <c r="Q36" s="159">
        <v>2009</v>
      </c>
      <c r="R36" s="159">
        <v>2010</v>
      </c>
      <c r="S36" s="159">
        <v>2011</v>
      </c>
      <c r="T36" s="159">
        <v>2012</v>
      </c>
      <c r="U36" s="159">
        <v>2013</v>
      </c>
      <c r="V36" s="159">
        <v>2014</v>
      </c>
      <c r="W36" s="159">
        <v>2015</v>
      </c>
      <c r="X36" s="159">
        <v>2016</v>
      </c>
      <c r="Y36" s="159">
        <v>2017</v>
      </c>
      <c r="Z36" s="159">
        <v>2018</v>
      </c>
      <c r="AA36" s="159">
        <v>2019</v>
      </c>
      <c r="AB36" s="159">
        <v>2020</v>
      </c>
      <c r="AC36" s="160">
        <v>2021</v>
      </c>
    </row>
    <row r="37" spans="2:29" ht="22" customHeight="1" x14ac:dyDescent="0.25">
      <c r="B37" s="161" t="s">
        <v>201</v>
      </c>
      <c r="C37" s="162">
        <v>3283.7635352382986</v>
      </c>
      <c r="D37" s="162">
        <v>3343.4005296782343</v>
      </c>
      <c r="E37" s="162">
        <v>3412.1993932868522</v>
      </c>
      <c r="F37" s="162">
        <v>3507.1338683711424</v>
      </c>
      <c r="G37" s="162">
        <v>3610.5575238836655</v>
      </c>
      <c r="H37" s="162">
        <v>3660.3550623140204</v>
      </c>
      <c r="I37" s="162">
        <v>3734.2157647230588</v>
      </c>
      <c r="J37" s="162">
        <v>3789.3050249260709</v>
      </c>
      <c r="K37" s="162">
        <v>3826.1956189610128</v>
      </c>
      <c r="L37" s="162">
        <v>3878.1627438382161</v>
      </c>
      <c r="M37" s="162">
        <v>3839.1794808863438</v>
      </c>
      <c r="N37" s="162">
        <v>3875.2614469870077</v>
      </c>
      <c r="O37" s="162">
        <v>3921.2560941458078</v>
      </c>
      <c r="P37" s="162">
        <v>3931.6239841889396</v>
      </c>
      <c r="Q37" s="162">
        <v>4009.2120907480175</v>
      </c>
      <c r="R37" s="162">
        <v>3975.8509514257871</v>
      </c>
      <c r="S37" s="162">
        <v>3943.6434280371873</v>
      </c>
      <c r="T37" s="162">
        <v>3904.5431623219174</v>
      </c>
      <c r="U37" s="162">
        <v>3964.794984671576</v>
      </c>
      <c r="V37" s="162">
        <v>4020.2617494762826</v>
      </c>
      <c r="W37" s="162">
        <v>4110.5450140439361</v>
      </c>
      <c r="X37" s="162">
        <v>4196.60176279402</v>
      </c>
      <c r="Y37" s="162">
        <v>4241.3578006787102</v>
      </c>
      <c r="Z37" s="162">
        <v>4261.0432924775987</v>
      </c>
      <c r="AA37" s="162">
        <v>4298.3221246594003</v>
      </c>
      <c r="AB37" s="162">
        <v>3516.8992746836843</v>
      </c>
      <c r="AC37" s="163">
        <v>3742.2362108397956</v>
      </c>
    </row>
    <row r="38" spans="2:29" ht="22" customHeight="1" x14ac:dyDescent="0.25">
      <c r="B38" s="164" t="s">
        <v>72</v>
      </c>
      <c r="C38" s="165">
        <v>108.17833035820433</v>
      </c>
      <c r="D38" s="165">
        <v>109.8361427320414</v>
      </c>
      <c r="E38" s="165">
        <v>113.86129153737258</v>
      </c>
      <c r="F38" s="165">
        <v>117.9441173104518</v>
      </c>
      <c r="G38" s="165">
        <v>121.23787595527121</v>
      </c>
      <c r="H38" s="165">
        <v>98.941118865860219</v>
      </c>
      <c r="I38" s="165">
        <v>102.90777877467487</v>
      </c>
      <c r="J38" s="165">
        <v>104.22143765335814</v>
      </c>
      <c r="K38" s="165">
        <v>107.27362723268587</v>
      </c>
      <c r="L38" s="165">
        <v>110.79803852825337</v>
      </c>
      <c r="M38" s="165">
        <v>114.31005461044045</v>
      </c>
      <c r="N38" s="165">
        <v>113.24001948371354</v>
      </c>
      <c r="O38" s="165">
        <v>109.24806554776958</v>
      </c>
      <c r="P38" s="165">
        <v>114.17393516820219</v>
      </c>
      <c r="Q38" s="165">
        <v>111.64451382255247</v>
      </c>
      <c r="R38" s="165">
        <v>113.4680396817656</v>
      </c>
      <c r="S38" s="165">
        <v>117.39495933156536</v>
      </c>
      <c r="T38" s="165">
        <v>114.77132204355871</v>
      </c>
      <c r="U38" s="165">
        <v>114.30380862898357</v>
      </c>
      <c r="V38" s="165">
        <v>117.04674852749726</v>
      </c>
      <c r="W38" s="165">
        <v>116.98197982151579</v>
      </c>
      <c r="X38" s="165">
        <v>118.27858662681939</v>
      </c>
      <c r="Y38" s="165">
        <v>111.81209518179628</v>
      </c>
      <c r="Z38" s="165">
        <v>106.39739533905855</v>
      </c>
      <c r="AA38" s="165">
        <v>112.9728842398344</v>
      </c>
      <c r="AB38" s="165">
        <v>100.53533138836386</v>
      </c>
      <c r="AC38" s="166">
        <v>104.77351557530889</v>
      </c>
    </row>
    <row r="39" spans="2:29" ht="22" customHeight="1" x14ac:dyDescent="0.25">
      <c r="B39" s="164" t="s">
        <v>202</v>
      </c>
      <c r="C39" s="165">
        <v>468.02840644355865</v>
      </c>
      <c r="D39" s="165">
        <v>472.88897060546248</v>
      </c>
      <c r="E39" s="165">
        <v>475.72177987370736</v>
      </c>
      <c r="F39" s="165">
        <v>478.18777007612073</v>
      </c>
      <c r="G39" s="165">
        <v>479.38473191406047</v>
      </c>
      <c r="H39" s="165">
        <v>496.48234560773267</v>
      </c>
      <c r="I39" s="165">
        <v>495.60992962193603</v>
      </c>
      <c r="J39" s="165">
        <v>492.83179924435063</v>
      </c>
      <c r="K39" s="165">
        <v>495.56518499416131</v>
      </c>
      <c r="L39" s="165">
        <v>500.16537130745064</v>
      </c>
      <c r="M39" s="165">
        <v>497.75543070272653</v>
      </c>
      <c r="N39" s="165">
        <v>497.84121747374417</v>
      </c>
      <c r="O39" s="165">
        <v>507.88321228594589</v>
      </c>
      <c r="P39" s="165">
        <v>514.13296293375333</v>
      </c>
      <c r="Q39" s="165">
        <v>489.74897799444329</v>
      </c>
      <c r="R39" s="165">
        <v>482.18730539438303</v>
      </c>
      <c r="S39" s="165">
        <v>485.63631790802879</v>
      </c>
      <c r="T39" s="165">
        <v>481.08994628181415</v>
      </c>
      <c r="U39" s="165">
        <v>479.60734783520479</v>
      </c>
      <c r="V39" s="165">
        <v>475.16563679056947</v>
      </c>
      <c r="W39" s="165">
        <v>490.88932691649268</v>
      </c>
      <c r="X39" s="165">
        <v>495.29620518255615</v>
      </c>
      <c r="Y39" s="165">
        <v>477.31698917737674</v>
      </c>
      <c r="Z39" s="165">
        <v>481.00326459190705</v>
      </c>
      <c r="AA39" s="165">
        <v>484.94605021896331</v>
      </c>
      <c r="AB39" s="165">
        <v>290.53601561368248</v>
      </c>
      <c r="AC39" s="166">
        <v>327.01146241477761</v>
      </c>
    </row>
    <row r="40" spans="2:29" ht="22" customHeight="1" x14ac:dyDescent="0.25">
      <c r="B40" s="164" t="s">
        <v>203</v>
      </c>
      <c r="C40" s="165">
        <v>312.65000000000009</v>
      </c>
      <c r="D40" s="165">
        <v>315.47100000000012</v>
      </c>
      <c r="E40" s="165">
        <v>313.14999999999992</v>
      </c>
      <c r="F40" s="165">
        <v>311.64800000000008</v>
      </c>
      <c r="G40" s="165">
        <v>316.50700000000001</v>
      </c>
      <c r="H40" s="165">
        <v>338.58678502490824</v>
      </c>
      <c r="I40" s="165">
        <v>339.89458030944149</v>
      </c>
      <c r="J40" s="165">
        <v>331.90780261380462</v>
      </c>
      <c r="K40" s="165">
        <v>326.77894756335343</v>
      </c>
      <c r="L40" s="165">
        <v>331.947</v>
      </c>
      <c r="M40" s="165">
        <v>339.82400000000007</v>
      </c>
      <c r="N40" s="165">
        <v>349.37900000000002</v>
      </c>
      <c r="O40" s="165">
        <v>352.63640746100009</v>
      </c>
      <c r="P40" s="165">
        <v>365.52954694300007</v>
      </c>
      <c r="Q40" s="165">
        <v>358.18360376100009</v>
      </c>
      <c r="R40" s="165">
        <v>357.05523726746628</v>
      </c>
      <c r="S40" s="165">
        <v>363.23495330985861</v>
      </c>
      <c r="T40" s="165">
        <v>366.39065120198177</v>
      </c>
      <c r="U40" s="165">
        <v>370.80426886941399</v>
      </c>
      <c r="V40" s="165">
        <v>375.20411951914656</v>
      </c>
      <c r="W40" s="165">
        <v>381.10632936015401</v>
      </c>
      <c r="X40" s="165">
        <v>386.32530790182039</v>
      </c>
      <c r="Y40" s="165">
        <v>400.73763582000009</v>
      </c>
      <c r="Z40" s="165">
        <v>407.129068754</v>
      </c>
      <c r="AA40" s="165">
        <v>420.75364493000001</v>
      </c>
      <c r="AB40" s="165">
        <v>227.23313354200002</v>
      </c>
      <c r="AC40" s="166">
        <v>265.23614263100001</v>
      </c>
    </row>
    <row r="41" spans="2:29" ht="22" customHeight="1" x14ac:dyDescent="0.25">
      <c r="B41" s="164" t="s">
        <v>204</v>
      </c>
      <c r="C41" s="165">
        <v>63.801627306091206</v>
      </c>
      <c r="D41" s="165">
        <v>64.910128525276747</v>
      </c>
      <c r="E41" s="165">
        <v>65.322641438807437</v>
      </c>
      <c r="F41" s="165">
        <v>66.047922130725382</v>
      </c>
      <c r="G41" s="165">
        <v>67.010399918778532</v>
      </c>
      <c r="H41" s="165">
        <v>67.843840564744099</v>
      </c>
      <c r="I41" s="165">
        <v>68.539656573900217</v>
      </c>
      <c r="J41" s="165">
        <v>69.374812774150158</v>
      </c>
      <c r="K41" s="165">
        <v>70.18336190555614</v>
      </c>
      <c r="L41" s="165">
        <v>72.445632887244102</v>
      </c>
      <c r="M41" s="165">
        <v>73.154697458878715</v>
      </c>
      <c r="N41" s="165">
        <v>74.583334218657839</v>
      </c>
      <c r="O41" s="165">
        <v>76.350815575898523</v>
      </c>
      <c r="P41" s="165">
        <v>79.124684832482046</v>
      </c>
      <c r="Q41" s="165">
        <v>78.491058768954531</v>
      </c>
      <c r="R41" s="165">
        <v>80.818824573023448</v>
      </c>
      <c r="S41" s="165">
        <v>81.212759154899217</v>
      </c>
      <c r="T41" s="165">
        <v>82.300482448189484</v>
      </c>
      <c r="U41" s="165">
        <v>81.8741939491415</v>
      </c>
      <c r="V41" s="165">
        <v>82.028681334256589</v>
      </c>
      <c r="W41" s="165">
        <v>79.939703886067946</v>
      </c>
      <c r="X41" s="165">
        <v>82.344575219371464</v>
      </c>
      <c r="Y41" s="165">
        <v>84.124391371363302</v>
      </c>
      <c r="Z41" s="165">
        <v>86.275847035955294</v>
      </c>
      <c r="AA41" s="165">
        <v>86.131809635050871</v>
      </c>
      <c r="AB41" s="165">
        <v>51.633246886218757</v>
      </c>
      <c r="AC41" s="166">
        <v>55.543667320154668</v>
      </c>
    </row>
    <row r="42" spans="2:29" ht="22" customHeight="1" x14ac:dyDescent="0.25">
      <c r="B42" s="164" t="s">
        <v>205</v>
      </c>
      <c r="C42" s="165">
        <v>237.23260425819345</v>
      </c>
      <c r="D42" s="165">
        <v>250.94547155635493</v>
      </c>
      <c r="E42" s="165">
        <v>267.40091231414868</v>
      </c>
      <c r="F42" s="165">
        <v>280.42813624740205</v>
      </c>
      <c r="G42" s="165">
        <v>291.39843008593124</v>
      </c>
      <c r="H42" s="165">
        <v>313.33901776298956</v>
      </c>
      <c r="I42" s="165">
        <v>310.59644430335726</v>
      </c>
      <c r="J42" s="165">
        <v>305.11129738409272</v>
      </c>
      <c r="K42" s="165">
        <v>317.45287795243803</v>
      </c>
      <c r="L42" s="165">
        <v>338.02217889968028</v>
      </c>
      <c r="M42" s="165">
        <v>361.33405330655478</v>
      </c>
      <c r="N42" s="165">
        <v>376.41820733453238</v>
      </c>
      <c r="O42" s="165">
        <v>392.1880047274181</v>
      </c>
      <c r="P42" s="165">
        <v>376.11495059056739</v>
      </c>
      <c r="Q42" s="165">
        <v>354.92849264757626</v>
      </c>
      <c r="R42" s="165">
        <v>370.75245692511044</v>
      </c>
      <c r="S42" s="165">
        <v>401.77865536262908</v>
      </c>
      <c r="T42" s="165">
        <v>396.27014489090743</v>
      </c>
      <c r="U42" s="165">
        <v>397.73641968961851</v>
      </c>
      <c r="V42" s="165">
        <v>419.02452329888411</v>
      </c>
      <c r="W42" s="165">
        <v>445.01450441033342</v>
      </c>
      <c r="X42" s="165">
        <v>485.00004454527959</v>
      </c>
      <c r="Y42" s="165">
        <v>529.25685144457611</v>
      </c>
      <c r="Z42" s="165">
        <v>562.20153599553566</v>
      </c>
      <c r="AA42" s="165">
        <v>575.376876197191</v>
      </c>
      <c r="AB42" s="165">
        <v>175.83677942627764</v>
      </c>
      <c r="AC42" s="166">
        <v>270.14726196373948</v>
      </c>
    </row>
    <row r="43" spans="2:29" ht="22" customHeight="1" x14ac:dyDescent="0.25">
      <c r="B43" s="164" t="s">
        <v>206</v>
      </c>
      <c r="C43" s="165">
        <v>22.75660718736945</v>
      </c>
      <c r="D43" s="165">
        <v>22.551592708203962</v>
      </c>
      <c r="E43" s="165">
        <v>22.346578229038471</v>
      </c>
      <c r="F43" s="165">
        <v>22.090310130081608</v>
      </c>
      <c r="G43" s="165">
        <v>21.834042031124746</v>
      </c>
      <c r="H43" s="165">
        <v>21.372759453002395</v>
      </c>
      <c r="I43" s="165">
        <v>21.526520312376515</v>
      </c>
      <c r="J43" s="165">
        <v>22.200008505158266</v>
      </c>
      <c r="K43" s="165">
        <v>22.097527288736458</v>
      </c>
      <c r="L43" s="165">
        <v>21.838080383682794</v>
      </c>
      <c r="M43" s="165">
        <v>21.301470549563206</v>
      </c>
      <c r="N43" s="165">
        <v>21.376279934270869</v>
      </c>
      <c r="O43" s="165">
        <v>21.335411366439864</v>
      </c>
      <c r="P43" s="165">
        <v>21.870651616757328</v>
      </c>
      <c r="Q43" s="165">
        <v>22.447108828233201</v>
      </c>
      <c r="R43" s="165">
        <v>22.489290677301</v>
      </c>
      <c r="S43" s="165">
        <v>20.009872719529735</v>
      </c>
      <c r="T43" s="165">
        <v>18.524148504413564</v>
      </c>
      <c r="U43" s="165">
        <v>19.265155534676669</v>
      </c>
      <c r="V43" s="165">
        <v>19.44140478978127</v>
      </c>
      <c r="W43" s="165">
        <v>19.380846533397605</v>
      </c>
      <c r="X43" s="165">
        <v>18.440519044155</v>
      </c>
      <c r="Y43" s="165">
        <v>19.68080598334593</v>
      </c>
      <c r="Z43" s="165">
        <v>20.807631828738668</v>
      </c>
      <c r="AA43" s="165">
        <v>21.133986957134791</v>
      </c>
      <c r="AB43" s="165">
        <v>10.371184808162786</v>
      </c>
      <c r="AC43" s="166">
        <v>13.778071528178804</v>
      </c>
    </row>
    <row r="44" spans="2:29" ht="22" customHeight="1" x14ac:dyDescent="0.25">
      <c r="B44" s="167" t="s">
        <v>207</v>
      </c>
      <c r="C44" s="168">
        <f>SUM(C37:C43)</f>
        <v>4496.4111107917161</v>
      </c>
      <c r="D44" s="168">
        <f t="shared" ref="D44:AC44" si="0">SUM(D37:D43)</f>
        <v>4580.0038358055745</v>
      </c>
      <c r="E44" s="168">
        <f t="shared" si="0"/>
        <v>4670.0025966799267</v>
      </c>
      <c r="F44" s="168">
        <f t="shared" si="0"/>
        <v>4783.4801242659241</v>
      </c>
      <c r="G44" s="168">
        <f t="shared" si="0"/>
        <v>4907.9300037888315</v>
      </c>
      <c r="H44" s="168">
        <f t="shared" si="0"/>
        <v>4996.9209295932578</v>
      </c>
      <c r="I44" s="168">
        <f t="shared" si="0"/>
        <v>5073.2906746187446</v>
      </c>
      <c r="J44" s="168">
        <f t="shared" si="0"/>
        <v>5114.9521831009861</v>
      </c>
      <c r="K44" s="168">
        <f t="shared" si="0"/>
        <v>5165.5471458979437</v>
      </c>
      <c r="L44" s="168">
        <f t="shared" si="0"/>
        <v>5253.3790458445274</v>
      </c>
      <c r="M44" s="168">
        <f t="shared" si="0"/>
        <v>5246.8591875145084</v>
      </c>
      <c r="N44" s="168">
        <f t="shared" si="0"/>
        <v>5308.0995054319274</v>
      </c>
      <c r="O44" s="168">
        <f t="shared" si="0"/>
        <v>5380.8980111102801</v>
      </c>
      <c r="P44" s="168">
        <f t="shared" si="0"/>
        <v>5402.5707162737026</v>
      </c>
      <c r="Q44" s="168">
        <f t="shared" si="0"/>
        <v>5424.6558465707785</v>
      </c>
      <c r="R44" s="168">
        <f t="shared" si="0"/>
        <v>5402.6221059448371</v>
      </c>
      <c r="S44" s="168">
        <f t="shared" si="0"/>
        <v>5412.9109458236981</v>
      </c>
      <c r="T44" s="168">
        <f t="shared" si="0"/>
        <v>5363.8898576927832</v>
      </c>
      <c r="U44" s="168">
        <f t="shared" si="0"/>
        <v>5428.3861791786157</v>
      </c>
      <c r="V44" s="168">
        <f t="shared" si="0"/>
        <v>5508.1728637364185</v>
      </c>
      <c r="W44" s="168">
        <f t="shared" si="0"/>
        <v>5643.8577049718979</v>
      </c>
      <c r="X44" s="168">
        <f t="shared" si="0"/>
        <v>5782.2870013140218</v>
      </c>
      <c r="Y44" s="168">
        <f t="shared" si="0"/>
        <v>5864.286569657168</v>
      </c>
      <c r="Z44" s="168">
        <f t="shared" si="0"/>
        <v>5924.8580360227943</v>
      </c>
      <c r="AA44" s="168">
        <f t="shared" si="0"/>
        <v>5999.6373768375743</v>
      </c>
      <c r="AB44" s="168">
        <f t="shared" si="0"/>
        <v>4373.0449663483896</v>
      </c>
      <c r="AC44" s="169">
        <f t="shared" si="0"/>
        <v>4778.726332272955</v>
      </c>
    </row>
    <row r="45" spans="2:29" x14ac:dyDescent="0.25">
      <c r="AB45" s="170"/>
    </row>
  </sheetData>
  <mergeCells count="1">
    <mergeCell ref="Z34:AB34"/>
  </mergeCells>
  <printOptions horizontalCentered="1"/>
  <pageMargins left="0.47244094488188981" right="0.47244094488188981" top="0.51181102362204722" bottom="0.27559055118110237" header="0" footer="0"/>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303F4-8767-4213-924B-16E2C4F11DD0}">
  <sheetPr>
    <pageSetUpPr fitToPage="1"/>
  </sheetPr>
  <dimension ref="A1:AC47"/>
  <sheetViews>
    <sheetView topLeftCell="A18" zoomScaleNormal="100" workbookViewId="0">
      <selection activeCell="E39" sqref="E39"/>
    </sheetView>
  </sheetViews>
  <sheetFormatPr defaultRowHeight="12.5" x14ac:dyDescent="0.25"/>
  <cols>
    <col min="1" max="1" width="18.81640625" style="95" customWidth="1"/>
    <col min="2" max="2" width="9.7265625" style="95" customWidth="1"/>
    <col min="3" max="17" width="6.7265625" style="95" customWidth="1"/>
    <col min="18" max="21" width="8.7265625" style="95"/>
    <col min="22" max="22" width="9.81640625" style="95" customWidth="1"/>
    <col min="23" max="24" width="8.7265625" style="95"/>
    <col min="25" max="25" width="8.453125" style="95" customWidth="1"/>
    <col min="26" max="16384" width="8.7265625" style="95"/>
  </cols>
  <sheetData>
    <row r="1" spans="1:14" ht="14.5" x14ac:dyDescent="0.25">
      <c r="A1" s="143" t="s">
        <v>214</v>
      </c>
    </row>
    <row r="2" spans="1:14" ht="14.25" customHeight="1" x14ac:dyDescent="0.25">
      <c r="B2" s="244"/>
      <c r="C2" s="244"/>
      <c r="F2" s="146"/>
      <c r="N2" s="146" t="s">
        <v>208</v>
      </c>
    </row>
    <row r="3" spans="1:14" ht="12.75" customHeight="1" x14ac:dyDescent="0.25"/>
    <row r="4" spans="1:14" ht="12.75" customHeight="1" x14ac:dyDescent="0.25"/>
    <row r="5" spans="1:14" ht="12.75" customHeight="1" x14ac:dyDescent="0.25"/>
    <row r="6" spans="1:14" ht="12.75" customHeight="1" x14ac:dyDescent="0.25"/>
    <row r="7" spans="1:14" ht="12.75" customHeight="1" x14ac:dyDescent="0.25"/>
    <row r="8" spans="1:14" ht="12.75" customHeight="1" x14ac:dyDescent="0.25"/>
    <row r="9" spans="1:14" ht="12.75" customHeight="1" x14ac:dyDescent="0.25"/>
    <row r="10" spans="1:14" ht="12.75" customHeight="1" x14ac:dyDescent="0.25"/>
    <row r="11" spans="1:14" ht="12.75" customHeight="1" x14ac:dyDescent="0.25"/>
    <row r="12" spans="1:14" ht="12.75" customHeight="1" x14ac:dyDescent="0.25"/>
    <row r="13" spans="1:14" ht="12.75" customHeight="1" x14ac:dyDescent="0.25"/>
    <row r="14" spans="1:14" ht="12.75" customHeight="1" x14ac:dyDescent="0.25"/>
    <row r="15" spans="1:14" ht="12.75" customHeight="1" x14ac:dyDescent="0.25"/>
    <row r="16" spans="1:14" ht="12.75" customHeight="1" x14ac:dyDescent="0.25"/>
    <row r="17" ht="12.75" customHeight="1" x14ac:dyDescent="0.25"/>
    <row r="18" ht="12.75" customHeight="1" x14ac:dyDescent="0.25"/>
    <row r="19" ht="12.75" customHeight="1" x14ac:dyDescent="0.25"/>
    <row r="20" ht="12.75" customHeight="1" x14ac:dyDescent="0.25"/>
    <row r="21" ht="12.75" customHeight="1" x14ac:dyDescent="0.25"/>
    <row r="22" ht="12.75" customHeight="1" x14ac:dyDescent="0.25"/>
    <row r="23" ht="12.75" customHeight="1" x14ac:dyDescent="0.25"/>
    <row r="24" ht="12.75" customHeight="1" x14ac:dyDescent="0.25"/>
    <row r="25" ht="12.75" customHeight="1" x14ac:dyDescent="0.25"/>
    <row r="26" ht="12.75" customHeight="1" x14ac:dyDescent="0.25"/>
    <row r="27" ht="12.75" customHeight="1" x14ac:dyDescent="0.25"/>
    <row r="28" ht="12.75" customHeight="1" x14ac:dyDescent="0.25"/>
    <row r="29" ht="12.75" customHeight="1" x14ac:dyDescent="0.25"/>
    <row r="30" ht="12.75" customHeight="1" x14ac:dyDescent="0.25"/>
    <row r="31" ht="12.75" customHeight="1" x14ac:dyDescent="0.25"/>
    <row r="32" ht="12.75" customHeight="1" x14ac:dyDescent="0.25"/>
    <row r="33" spans="1:29" ht="15" customHeight="1" x14ac:dyDescent="0.25">
      <c r="B33" s="153" t="s">
        <v>209</v>
      </c>
      <c r="M33" s="171"/>
      <c r="N33" s="171"/>
      <c r="O33" s="171"/>
      <c r="P33" s="171"/>
      <c r="Q33" s="171"/>
      <c r="R33" s="171"/>
      <c r="S33" s="171"/>
      <c r="T33" s="171"/>
      <c r="U33" s="171"/>
      <c r="V33" s="171"/>
      <c r="W33" s="171"/>
      <c r="X33" s="171"/>
      <c r="Y33" s="171"/>
      <c r="Z33" s="171"/>
      <c r="AA33" s="171"/>
      <c r="AB33" s="171"/>
    </row>
    <row r="36" spans="1:29" x14ac:dyDescent="0.25">
      <c r="C36" s="95" t="s">
        <v>210</v>
      </c>
    </row>
    <row r="37" spans="1:29" x14ac:dyDescent="0.25">
      <c r="Y37" s="156"/>
      <c r="Z37" s="156"/>
      <c r="AA37" s="156"/>
      <c r="AB37" s="156"/>
      <c r="AC37" s="156"/>
    </row>
    <row r="38" spans="1:29" x14ac:dyDescent="0.25">
      <c r="C38" s="172">
        <v>1995</v>
      </c>
      <c r="D38" s="173">
        <v>1996</v>
      </c>
      <c r="E38" s="173">
        <v>1997</v>
      </c>
      <c r="F38" s="173">
        <v>1998</v>
      </c>
      <c r="G38" s="173">
        <v>1999</v>
      </c>
      <c r="H38" s="173">
        <v>2000</v>
      </c>
      <c r="I38" s="173">
        <v>2001</v>
      </c>
      <c r="J38" s="173">
        <v>2002</v>
      </c>
      <c r="K38" s="173">
        <v>2003</v>
      </c>
      <c r="L38" s="173">
        <v>2004</v>
      </c>
      <c r="M38" s="173">
        <v>2005</v>
      </c>
      <c r="N38" s="173">
        <v>2006</v>
      </c>
      <c r="O38" s="173">
        <v>2007</v>
      </c>
      <c r="P38" s="173">
        <v>2008</v>
      </c>
      <c r="Q38" s="173">
        <v>2009</v>
      </c>
      <c r="R38" s="173">
        <v>2010</v>
      </c>
      <c r="S38" s="173">
        <v>2011</v>
      </c>
      <c r="T38" s="173">
        <v>2012</v>
      </c>
      <c r="U38" s="173">
        <v>2013</v>
      </c>
      <c r="V38" s="173">
        <v>2014</v>
      </c>
      <c r="W38" s="173">
        <v>2015</v>
      </c>
      <c r="X38" s="173">
        <v>2016</v>
      </c>
      <c r="Y38" s="174">
        <v>2017</v>
      </c>
      <c r="Z38" s="172">
        <v>2018</v>
      </c>
      <c r="AA38" s="173">
        <v>2019</v>
      </c>
      <c r="AB38" s="173">
        <v>2020</v>
      </c>
      <c r="AC38" s="175">
        <v>2021</v>
      </c>
    </row>
    <row r="39" spans="1:29" ht="13" x14ac:dyDescent="0.3">
      <c r="A39" s="241" t="s">
        <v>226</v>
      </c>
      <c r="B39" s="176" t="s">
        <v>227</v>
      </c>
      <c r="C39" s="177">
        <v>1127.1600000000001</v>
      </c>
      <c r="D39" s="177">
        <v>1136.3789999999997</v>
      </c>
      <c r="E39" s="177">
        <v>1182.4780000000001</v>
      </c>
      <c r="F39" s="177">
        <v>1242.2039999999997</v>
      </c>
      <c r="G39" s="177">
        <v>1294.3619999999999</v>
      </c>
      <c r="H39" s="177">
        <v>1343.867</v>
      </c>
      <c r="I39" s="177">
        <v>1389.2530000000002</v>
      </c>
      <c r="J39" s="177">
        <v>1438.8</v>
      </c>
      <c r="K39" s="177">
        <v>1440.54</v>
      </c>
      <c r="L39" s="177">
        <v>1588.2660000000001</v>
      </c>
      <c r="M39" s="178">
        <f>[1]road_ter!C7</f>
        <v>1588.1540655743293</v>
      </c>
      <c r="N39" s="178">
        <f>[1]road_ter!D7</f>
        <v>1638.7945822386714</v>
      </c>
      <c r="O39" s="178">
        <f>[1]road_ter!E7</f>
        <v>1697.6440389755346</v>
      </c>
      <c r="P39" s="178">
        <f>[1]road_ter!F7</f>
        <v>1676.4616408826394</v>
      </c>
      <c r="Q39" s="178">
        <f>[1]road_ter!G7</f>
        <v>1515.3165860635595</v>
      </c>
      <c r="R39" s="178">
        <f>[1]road_ter!H7</f>
        <v>1558.2925344262567</v>
      </c>
      <c r="S39" s="178">
        <f>[1]road_ter!I7</f>
        <v>1541.6311993737638</v>
      </c>
      <c r="T39" s="178">
        <f>[1]road_ter!J7</f>
        <v>1481.6904120467425</v>
      </c>
      <c r="U39" s="178">
        <f>[1]road_ter!K7</f>
        <v>1516.3640398284499</v>
      </c>
      <c r="V39" s="178">
        <f>[1]road_ter!L7</f>
        <v>1527.4346235799926</v>
      </c>
      <c r="W39" s="178">
        <f>[1]road_ter!M7</f>
        <v>1561.9876827709111</v>
      </c>
      <c r="X39" s="178">
        <f>[1]road_ter!N7</f>
        <v>1619.7477300951773</v>
      </c>
      <c r="Y39" s="178">
        <f>[1]road_ter!O7</f>
        <v>1707.3138634168388</v>
      </c>
      <c r="Z39" s="178">
        <f>[1]road_ter!P7</f>
        <v>1707.4960000000001</v>
      </c>
      <c r="AA39" s="178">
        <f>[1]road_ter!Q7</f>
        <v>1764.788</v>
      </c>
      <c r="AB39" s="178">
        <f>[1]road_ter!R7</f>
        <v>1745.3319999999999</v>
      </c>
      <c r="AC39" s="179">
        <f>[1]road_ter!S7</f>
        <v>1862.5149999999996</v>
      </c>
    </row>
    <row r="40" spans="1:29" x14ac:dyDescent="0.25">
      <c r="B40" s="180" t="s">
        <v>206</v>
      </c>
      <c r="C40" s="178">
        <v>671.36542019370927</v>
      </c>
      <c r="D40" s="178">
        <v>679.5670919936324</v>
      </c>
      <c r="E40" s="178">
        <v>698.89960409345122</v>
      </c>
      <c r="F40" s="178">
        <v>721.7471183932372</v>
      </c>
      <c r="G40" s="178">
        <v>742.83713159303954</v>
      </c>
      <c r="H40" s="178">
        <v>769.78548179278698</v>
      </c>
      <c r="I40" s="178">
        <v>781.50215579267717</v>
      </c>
      <c r="J40" s="178">
        <v>793.80466349256187</v>
      </c>
      <c r="K40" s="178">
        <v>807.27883859243559</v>
      </c>
      <c r="L40" s="181">
        <v>835.98468989216678</v>
      </c>
      <c r="M40" s="178">
        <v>844.47159043293641</v>
      </c>
      <c r="N40" s="178">
        <v>842.96922864308533</v>
      </c>
      <c r="O40" s="178">
        <v>842.92936030820374</v>
      </c>
      <c r="P40" s="178">
        <v>841.12354145165102</v>
      </c>
      <c r="Q40" s="178">
        <v>769.75738605850768</v>
      </c>
      <c r="R40" s="178">
        <v>834.10070887932181</v>
      </c>
      <c r="S40" s="178">
        <v>850.14405701893224</v>
      </c>
      <c r="T40" s="178">
        <v>838.42273129871171</v>
      </c>
      <c r="U40" s="178">
        <v>850.98288633212314</v>
      </c>
      <c r="V40" s="178">
        <v>875.1199084423539</v>
      </c>
      <c r="W40" s="178">
        <v>870.77096504305496</v>
      </c>
      <c r="X40" s="178">
        <v>909.32038268673375</v>
      </c>
      <c r="Y40" s="178">
        <v>916.98868892735209</v>
      </c>
      <c r="Z40" s="178">
        <v>976.97412232437171</v>
      </c>
      <c r="AA40" s="178">
        <v>979.54274574293049</v>
      </c>
      <c r="AB40" s="178">
        <v>919.88758760004691</v>
      </c>
      <c r="AC40" s="182">
        <v>932.6730464707955</v>
      </c>
    </row>
    <row r="41" spans="1:29" x14ac:dyDescent="0.25">
      <c r="B41" s="180" t="s">
        <v>35</v>
      </c>
      <c r="C41" s="178">
        <f>[1]rail_tkm!J7</f>
        <v>374.81806800000004</v>
      </c>
      <c r="D41" s="178">
        <f>[1]rail_tkm!K7</f>
        <v>378.76300000000009</v>
      </c>
      <c r="E41" s="178">
        <f>[1]rail_tkm!L7</f>
        <v>394.35199999999992</v>
      </c>
      <c r="F41" s="178">
        <f>[1]rail_tkm!M7</f>
        <v>377.03752500000002</v>
      </c>
      <c r="G41" s="178">
        <f>[1]rail_tkm!N7</f>
        <v>367.11001500293986</v>
      </c>
      <c r="H41" s="178">
        <f>[1]rail_tkm!O7</f>
        <v>387.9207546422241</v>
      </c>
      <c r="I41" s="178">
        <f>[1]rail_tkm!P7</f>
        <v>369.25330225225701</v>
      </c>
      <c r="J41" s="178">
        <f>[1]rail_tkm!Q7</f>
        <v>368.16119255303101</v>
      </c>
      <c r="K41" s="178">
        <f>[1]rail_tkm!R7</f>
        <v>376.30926875462399</v>
      </c>
      <c r="L41" s="178">
        <f>[1]rail_tkm!S7</f>
        <v>390.03499999999997</v>
      </c>
      <c r="M41" s="178">
        <f>[1]rail_tkm!T7</f>
        <v>394.59700000000004</v>
      </c>
      <c r="N41" s="178">
        <f>[1]rail_tkm!U7</f>
        <v>416.24600000000004</v>
      </c>
      <c r="O41" s="178">
        <f>[1]rail_tkm!V7</f>
        <v>430.72400000000005</v>
      </c>
      <c r="P41" s="178">
        <f>[1]rail_tkm!W7</f>
        <v>421.68599999999992</v>
      </c>
      <c r="Q41" s="178">
        <f>[1]rail_tkm!X7</f>
        <v>344.36900000000003</v>
      </c>
      <c r="R41" s="178">
        <f>[1]rail_tkm!Y7</f>
        <v>374.95499999999998</v>
      </c>
      <c r="S41" s="178">
        <f>[1]rail_tkm!Z7</f>
        <v>401.12199999999984</v>
      </c>
      <c r="T41" s="178">
        <f>[1]rail_tkm!AA7</f>
        <v>385.18899999999996</v>
      </c>
      <c r="U41" s="178">
        <f>[1]rail_tkm!AB7</f>
        <v>384.31900000000007</v>
      </c>
      <c r="V41" s="178">
        <f>[1]rail_tkm!AC7</f>
        <v>388.93199999999996</v>
      </c>
      <c r="W41" s="178">
        <f>[1]rail_tkm!AD7</f>
        <v>398.51700000000011</v>
      </c>
      <c r="X41" s="178">
        <f>[1]rail_tkm!AE7</f>
        <v>407.45800000000008</v>
      </c>
      <c r="Y41" s="178">
        <f>[1]rail_tkm!AF7</f>
        <v>411.27800000000002</v>
      </c>
      <c r="Z41" s="178">
        <f>[1]rail_tkm!AG7</f>
        <v>418.31399999999996</v>
      </c>
      <c r="AA41" s="178">
        <f>[1]rail_tkm!AH7</f>
        <v>407.92099999999999</v>
      </c>
      <c r="AB41" s="178">
        <f>[1]rail_tkm!AI7</f>
        <v>377.30700000000007</v>
      </c>
      <c r="AC41" s="179">
        <f>[1]rail_tkm!AJ7</f>
        <v>409.57198254603679</v>
      </c>
    </row>
    <row r="42" spans="1:29" ht="21" x14ac:dyDescent="0.25">
      <c r="B42" s="180" t="s">
        <v>211</v>
      </c>
      <c r="C42" s="178">
        <f>[1]iww!J6</f>
        <v>121.91820799999999</v>
      </c>
      <c r="D42" s="178">
        <f>[1]iww!K6</f>
        <v>119.59849199999999</v>
      </c>
      <c r="E42" s="178">
        <f>[1]iww!L6</f>
        <v>127.72012699999998</v>
      </c>
      <c r="F42" s="178">
        <f>[1]iww!M6</f>
        <v>130.914354551</v>
      </c>
      <c r="G42" s="178">
        <f>[1]iww!N6</f>
        <v>128.618899</v>
      </c>
      <c r="H42" s="178">
        <f>[1]iww!O6</f>
        <v>133.7148856</v>
      </c>
      <c r="I42" s="178">
        <f>[1]iww!P6</f>
        <v>132.4162436</v>
      </c>
      <c r="J42" s="178">
        <f>[1]iww!Q6</f>
        <v>132.41402299999999</v>
      </c>
      <c r="K42" s="178">
        <f>[1]iww!R6</f>
        <v>123.43508519999999</v>
      </c>
      <c r="L42" s="178">
        <f>[1]iww!S6</f>
        <v>136.76315100000005</v>
      </c>
      <c r="M42" s="178">
        <f>[1]iww!T6</f>
        <v>138.61097439999998</v>
      </c>
      <c r="N42" s="178">
        <f>[1]iww!U6</f>
        <v>138.41696909999999</v>
      </c>
      <c r="O42" s="178">
        <f>[1]iww!V6</f>
        <v>145.40199999999999</v>
      </c>
      <c r="P42" s="178">
        <f>[1]iww!W6</f>
        <v>146.90300000000002</v>
      </c>
      <c r="Q42" s="178">
        <f>[1]iww!X6</f>
        <v>132.60600000000002</v>
      </c>
      <c r="R42" s="178">
        <f>[1]iww!Y6</f>
        <v>155.36499999999998</v>
      </c>
      <c r="S42" s="178">
        <f>[1]iww!Z6</f>
        <v>141.82500000000002</v>
      </c>
      <c r="T42" s="178">
        <f>[1]iww!AA6</f>
        <v>149.822</v>
      </c>
      <c r="U42" s="178">
        <f>[1]iww!AB6</f>
        <v>152.58400000000003</v>
      </c>
      <c r="V42" s="178">
        <f>[1]iww!AC6</f>
        <v>150.70699999999997</v>
      </c>
      <c r="W42" s="178">
        <f>[1]iww!AD6</f>
        <v>147.35100000000003</v>
      </c>
      <c r="X42" s="178">
        <f>[1]iww!AE6</f>
        <v>146.60899999999995</v>
      </c>
      <c r="Y42" s="178">
        <f>[1]iww!AF6</f>
        <v>147.22333333333333</v>
      </c>
      <c r="Z42" s="178">
        <f>[1]iww!AG6</f>
        <v>131.30277777777778</v>
      </c>
      <c r="AA42" s="178">
        <f>[1]iww!AH6</f>
        <v>139.69700000000003</v>
      </c>
      <c r="AB42" s="178">
        <f>[1]iww!AI6</f>
        <v>131.74101000000002</v>
      </c>
      <c r="AC42" s="179">
        <f>[1]iww!AJ6</f>
        <v>136.07599999999999</v>
      </c>
    </row>
    <row r="43" spans="1:29" x14ac:dyDescent="0.25">
      <c r="B43" s="180" t="s">
        <v>212</v>
      </c>
      <c r="C43" s="178">
        <f>[1]pipeline!J6</f>
        <v>103.81029999999998</v>
      </c>
      <c r="D43" s="178">
        <f>[1]pipeline!K6</f>
        <v>107.7071</v>
      </c>
      <c r="E43" s="178">
        <f>[1]pipeline!L6</f>
        <v>107.66900000000001</v>
      </c>
      <c r="F43" s="178">
        <f>[1]pipeline!M6</f>
        <v>114.67399999999999</v>
      </c>
      <c r="G43" s="178">
        <f>[1]pipeline!N6</f>
        <v>113.21399999999998</v>
      </c>
      <c r="H43" s="178">
        <f>[1]pipeline!O6</f>
        <v>115.68269999999998</v>
      </c>
      <c r="I43" s="178">
        <f>[1]pipeline!P6</f>
        <v>122.3753</v>
      </c>
      <c r="J43" s="178">
        <f>[1]pipeline!Q6</f>
        <v>118.79659999999998</v>
      </c>
      <c r="K43" s="178">
        <f>[1]pipeline!R6</f>
        <v>121.20380000000002</v>
      </c>
      <c r="L43" s="178">
        <f>[1]pipeline!S6</f>
        <v>122.60236060000001</v>
      </c>
      <c r="M43" s="178">
        <f>[1]pipeline!T6</f>
        <v>126.80850379999998</v>
      </c>
      <c r="N43" s="178">
        <f>[1]pipeline!U6</f>
        <v>125.78924979999998</v>
      </c>
      <c r="O43" s="178">
        <f>[1]pipeline!V6</f>
        <v>118.22248842182226</v>
      </c>
      <c r="P43" s="178">
        <f>[1]pipeline!W6</f>
        <v>114.76496585313126</v>
      </c>
      <c r="Q43" s="178">
        <f>[1]pipeline!X6</f>
        <v>111.63421473696151</v>
      </c>
      <c r="R43" s="178">
        <f>[1]pipeline!Y6</f>
        <v>110.96844560300448</v>
      </c>
      <c r="S43" s="178">
        <f>[1]pipeline!Z6</f>
        <v>108.27031897026802</v>
      </c>
      <c r="T43" s="178">
        <f>[1]pipeline!AA6</f>
        <v>104.98250906969668</v>
      </c>
      <c r="U43" s="178">
        <f>[1]pipeline!AB6</f>
        <v>102.0834831637049</v>
      </c>
      <c r="V43" s="178">
        <f>[1]pipeline!AC6</f>
        <v>101.08568894404827</v>
      </c>
      <c r="W43" s="178">
        <f>[1]pipeline!AD6</f>
        <v>104.14976966869865</v>
      </c>
      <c r="X43" s="178">
        <f>[1]pipeline!AE6</f>
        <v>104.6967429921506</v>
      </c>
      <c r="Y43" s="178">
        <f>[1]pipeline!AF6</f>
        <v>104.02069553496584</v>
      </c>
      <c r="Z43" s="178">
        <f>[1]pipeline!AG6</f>
        <v>104.11186199860504</v>
      </c>
      <c r="AA43" s="178">
        <f>[1]pipeline!AH6</f>
        <v>101.00951657524053</v>
      </c>
      <c r="AB43" s="178">
        <f>[1]pipeline!AI6</f>
        <v>91.725137702937118</v>
      </c>
      <c r="AC43" s="179">
        <f>[1]pipeline!AJ6</f>
        <v>88.680765258492684</v>
      </c>
    </row>
    <row r="44" spans="1:29" x14ac:dyDescent="0.25">
      <c r="B44" s="183" t="s">
        <v>205</v>
      </c>
      <c r="C44" s="184">
        <v>1.4182255053453219</v>
      </c>
      <c r="D44" s="185">
        <v>1.4607722705056818</v>
      </c>
      <c r="E44" s="185">
        <v>1.5458658008264012</v>
      </c>
      <c r="F44" s="185">
        <v>1.5955036935134874</v>
      </c>
      <c r="G44" s="185">
        <v>1.6309593311471202</v>
      </c>
      <c r="H44" s="185">
        <v>1.7373262440480199</v>
      </c>
      <c r="I44" s="185">
        <v>1.7444173715747466</v>
      </c>
      <c r="J44" s="185">
        <v>1.7018706064143865</v>
      </c>
      <c r="K44" s="185">
        <v>1.7160528614678396</v>
      </c>
      <c r="L44" s="185">
        <v>1.7798730092083788</v>
      </c>
      <c r="M44" s="185">
        <v>1.8295109018954654</v>
      </c>
      <c r="N44" s="185">
        <v>1.8862399221092783</v>
      </c>
      <c r="O44" s="186">
        <v>1.9500600698498178</v>
      </c>
      <c r="P44" s="187">
        <v>1.906975538018244</v>
      </c>
      <c r="Q44" s="187">
        <v>1.8070863272403173</v>
      </c>
      <c r="R44" s="187">
        <v>1.833862590910702</v>
      </c>
      <c r="S44" s="187">
        <v>1.8310123472037942</v>
      </c>
      <c r="T44" s="187">
        <v>1.8080219558255548</v>
      </c>
      <c r="U44" s="187">
        <v>1.8149335026870554</v>
      </c>
      <c r="V44" s="187">
        <v>2.0986028896915276</v>
      </c>
      <c r="W44" s="187">
        <v>2.125887765383029</v>
      </c>
      <c r="X44" s="187">
        <v>2.1291379283381597</v>
      </c>
      <c r="Y44" s="187">
        <v>2.1463251411191799</v>
      </c>
      <c r="Z44" s="187">
        <v>2.1896022027464519</v>
      </c>
      <c r="AA44" s="187">
        <v>2.2989394666626439</v>
      </c>
      <c r="AB44" s="187">
        <v>2.0432546597783352</v>
      </c>
      <c r="AC44" s="188">
        <v>2.3657939462328232</v>
      </c>
    </row>
    <row r="45" spans="1:29" ht="12" customHeight="1" x14ac:dyDescent="0.25">
      <c r="B45" s="189" t="s">
        <v>207</v>
      </c>
      <c r="C45" s="185">
        <f>SUM(C39:C44)</f>
        <v>2400.4902216990545</v>
      </c>
      <c r="D45" s="185">
        <f t="shared" ref="D45:AC45" si="0">SUM(D39:D44)</f>
        <v>2423.4754562641378</v>
      </c>
      <c r="E45" s="185">
        <f t="shared" si="0"/>
        <v>2512.6645968942776</v>
      </c>
      <c r="F45" s="185">
        <f t="shared" si="0"/>
        <v>2588.1725016377504</v>
      </c>
      <c r="G45" s="185">
        <f t="shared" si="0"/>
        <v>2647.7730049271263</v>
      </c>
      <c r="H45" s="185">
        <f t="shared" si="0"/>
        <v>2752.7081482790586</v>
      </c>
      <c r="I45" s="185">
        <f t="shared" si="0"/>
        <v>2796.5444190165094</v>
      </c>
      <c r="J45" s="185">
        <f t="shared" si="0"/>
        <v>2853.6783496520075</v>
      </c>
      <c r="K45" s="185">
        <f t="shared" si="0"/>
        <v>2870.4830454085272</v>
      </c>
      <c r="L45" s="185">
        <f t="shared" si="0"/>
        <v>3075.4310745013754</v>
      </c>
      <c r="M45" s="185">
        <f t="shared" si="0"/>
        <v>3094.4716451091613</v>
      </c>
      <c r="N45" s="185">
        <f t="shared" si="0"/>
        <v>3164.1022697038666</v>
      </c>
      <c r="O45" s="185">
        <f t="shared" si="0"/>
        <v>3236.8719477754107</v>
      </c>
      <c r="P45" s="185">
        <f t="shared" si="0"/>
        <v>3202.8461237254405</v>
      </c>
      <c r="Q45" s="185">
        <f t="shared" si="0"/>
        <v>2875.4902731862694</v>
      </c>
      <c r="R45" s="185">
        <f t="shared" si="0"/>
        <v>3035.5155514994931</v>
      </c>
      <c r="S45" s="185">
        <f t="shared" si="0"/>
        <v>3044.8235877101674</v>
      </c>
      <c r="T45" s="185">
        <f t="shared" si="0"/>
        <v>2961.9146743709766</v>
      </c>
      <c r="U45" s="185">
        <f t="shared" si="0"/>
        <v>3008.1483428269648</v>
      </c>
      <c r="V45" s="185">
        <f t="shared" si="0"/>
        <v>3045.3778238560858</v>
      </c>
      <c r="W45" s="185">
        <f t="shared" si="0"/>
        <v>3084.9023052480484</v>
      </c>
      <c r="X45" s="185">
        <f t="shared" si="0"/>
        <v>3189.9609937023997</v>
      </c>
      <c r="Y45" s="185">
        <f t="shared" si="0"/>
        <v>3288.9709063536097</v>
      </c>
      <c r="Z45" s="185">
        <f t="shared" si="0"/>
        <v>3340.388364303501</v>
      </c>
      <c r="AA45" s="185">
        <f t="shared" si="0"/>
        <v>3395.2572017848333</v>
      </c>
      <c r="AB45" s="185">
        <f t="shared" si="0"/>
        <v>3268.0359899627629</v>
      </c>
      <c r="AC45" s="190">
        <f t="shared" si="0"/>
        <v>3431.8825882215574</v>
      </c>
    </row>
    <row r="47" spans="1:29" x14ac:dyDescent="0.25">
      <c r="C47" s="191"/>
      <c r="D47" s="192"/>
      <c r="E47" s="192"/>
      <c r="F47" s="192"/>
      <c r="G47" s="192"/>
      <c r="H47" s="192"/>
      <c r="I47" s="192"/>
      <c r="J47" s="192"/>
      <c r="K47" s="192"/>
      <c r="L47" s="192"/>
      <c r="M47" s="193"/>
      <c r="N47" s="193"/>
      <c r="O47" s="193"/>
      <c r="P47" s="193"/>
      <c r="Q47" s="193"/>
      <c r="R47" s="193"/>
      <c r="S47" s="193"/>
      <c r="T47" s="193"/>
      <c r="U47" s="193"/>
      <c r="V47" s="193"/>
      <c r="W47" s="193"/>
      <c r="X47" s="193"/>
      <c r="Y47" s="193"/>
      <c r="Z47" s="193"/>
      <c r="AA47" s="193"/>
      <c r="AB47" s="193"/>
    </row>
  </sheetData>
  <mergeCells count="1">
    <mergeCell ref="B2:C2"/>
  </mergeCells>
  <printOptions horizontalCentered="1"/>
  <pageMargins left="0.6692913385826772" right="0.27559055118110237" top="0.51181102362204722" bottom="0.27559055118110237" header="0" footer="0"/>
  <pageSetup paperSize="9" scale="79"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6D0A-2CAF-4E9F-B8F8-7384404D1CD6}">
  <dimension ref="A1:O50"/>
  <sheetViews>
    <sheetView workbookViewId="0">
      <selection activeCell="M13" sqref="M13"/>
    </sheetView>
  </sheetViews>
  <sheetFormatPr defaultColWidth="11.453125" defaultRowHeight="14.5" x14ac:dyDescent="0.35"/>
  <cols>
    <col min="1" max="1" width="72" style="57" customWidth="1"/>
    <col min="2" max="12" width="6.81640625" style="57" customWidth="1"/>
    <col min="13" max="15" width="4.54296875" style="57" customWidth="1"/>
    <col min="17" max="17" width="11.81640625" bestFit="1" customWidth="1"/>
  </cols>
  <sheetData>
    <row r="1" spans="1:15" x14ac:dyDescent="0.35">
      <c r="A1" s="49"/>
      <c r="B1" s="49"/>
      <c r="C1" s="49"/>
      <c r="D1" s="49"/>
      <c r="E1" s="49"/>
      <c r="F1" s="49"/>
      <c r="G1" s="49"/>
      <c r="H1" s="49"/>
      <c r="I1" s="49"/>
      <c r="J1" s="49"/>
      <c r="K1" s="49"/>
      <c r="L1" s="49"/>
      <c r="M1" s="49"/>
      <c r="N1" s="49"/>
      <c r="O1" s="50" t="s">
        <v>24</v>
      </c>
    </row>
    <row r="2" spans="1:15" x14ac:dyDescent="0.35">
      <c r="A2" s="58"/>
      <c r="B2" s="59">
        <v>2005</v>
      </c>
      <c r="C2" s="59">
        <v>2010</v>
      </c>
      <c r="D2" s="59">
        <v>2015</v>
      </c>
      <c r="E2" s="59">
        <v>2020</v>
      </c>
      <c r="F2" s="80">
        <v>2021</v>
      </c>
      <c r="G2" s="59">
        <v>2025</v>
      </c>
      <c r="H2" s="59">
        <v>2030</v>
      </c>
      <c r="I2" s="59">
        <v>2035</v>
      </c>
      <c r="J2" s="59">
        <v>2040</v>
      </c>
      <c r="K2" s="59">
        <v>2045</v>
      </c>
      <c r="L2" s="59">
        <v>2050</v>
      </c>
      <c r="M2" s="51" t="s">
        <v>25</v>
      </c>
      <c r="N2" s="51" t="s">
        <v>26</v>
      </c>
      <c r="O2" s="51" t="s">
        <v>27</v>
      </c>
    </row>
    <row r="3" spans="1:15" x14ac:dyDescent="0.35">
      <c r="A3" s="60" t="s">
        <v>28</v>
      </c>
      <c r="B3" s="68"/>
      <c r="C3" s="68"/>
      <c r="D3" s="68"/>
      <c r="E3" s="68"/>
      <c r="F3" s="81" t="s">
        <v>216</v>
      </c>
      <c r="G3" s="68"/>
      <c r="H3" s="68"/>
      <c r="I3" s="68"/>
      <c r="J3" s="68"/>
      <c r="K3" s="68"/>
      <c r="L3" s="68"/>
      <c r="M3" s="54"/>
      <c r="N3" s="54"/>
      <c r="O3" s="54"/>
    </row>
    <row r="4" spans="1:15" x14ac:dyDescent="0.35">
      <c r="A4" s="61" t="s">
        <v>30</v>
      </c>
      <c r="B4" s="69"/>
      <c r="C4" s="69"/>
      <c r="D4" s="69"/>
      <c r="E4" s="69"/>
      <c r="F4" s="82"/>
      <c r="G4" s="69"/>
      <c r="H4" s="69"/>
      <c r="I4" s="69"/>
      <c r="J4" s="69"/>
      <c r="K4" s="69"/>
      <c r="L4" s="69"/>
      <c r="M4" s="55"/>
      <c r="N4" s="55"/>
      <c r="O4" s="55"/>
    </row>
    <row r="5" spans="1:15" x14ac:dyDescent="0.35">
      <c r="A5" s="70" t="s">
        <v>31</v>
      </c>
      <c r="B5" s="63">
        <v>5276.8251914172106</v>
      </c>
      <c r="C5" s="63">
        <v>5453.0868143480193</v>
      </c>
      <c r="D5" s="63">
        <v>5618.2772224078444</v>
      </c>
      <c r="E5" s="63">
        <v>4497.6156421370606</v>
      </c>
      <c r="F5" s="83">
        <f>SUM(F6:F11)</f>
        <v>4723.1826649528002</v>
      </c>
      <c r="G5" s="63">
        <v>6094.290948083697</v>
      </c>
      <c r="H5" s="63">
        <v>6499.2826642289901</v>
      </c>
      <c r="I5" s="63">
        <v>6772.1545409833707</v>
      </c>
      <c r="J5" s="63">
        <v>7027.7311544500635</v>
      </c>
      <c r="K5" s="63">
        <v>7225.6800844078689</v>
      </c>
      <c r="L5" s="63">
        <v>7444.7603960949928</v>
      </c>
      <c r="M5" s="52">
        <v>-1.9079089257321824</v>
      </c>
      <c r="N5" s="52">
        <v>3.7500485673118478</v>
      </c>
      <c r="O5" s="52">
        <v>0.68140442218813657</v>
      </c>
    </row>
    <row r="6" spans="1:15" x14ac:dyDescent="0.35">
      <c r="A6" s="65" t="s">
        <v>32</v>
      </c>
      <c r="B6" s="63">
        <v>498.20252417552103</v>
      </c>
      <c r="C6" s="63">
        <v>483.51781511838237</v>
      </c>
      <c r="D6" s="63">
        <v>486.84338511469741</v>
      </c>
      <c r="E6" s="63">
        <v>312.67753466325803</v>
      </c>
      <c r="F6" s="83">
        <f>passeng_graph!AC39</f>
        <v>327.01146241477761</v>
      </c>
      <c r="G6" s="63">
        <v>470.63356808413704</v>
      </c>
      <c r="H6" s="63">
        <v>497.07761453721713</v>
      </c>
      <c r="I6" s="63">
        <v>504.6864681002624</v>
      </c>
      <c r="J6" s="63">
        <v>520.99088553708339</v>
      </c>
      <c r="K6" s="63">
        <v>531.66926607401922</v>
      </c>
      <c r="L6" s="63">
        <v>538.30898415616423</v>
      </c>
      <c r="M6" s="53">
        <v>-4.2655117975628372</v>
      </c>
      <c r="N6" s="53">
        <v>4.7448677219144475</v>
      </c>
      <c r="O6" s="53">
        <v>0.39922747482301624</v>
      </c>
    </row>
    <row r="7" spans="1:15" x14ac:dyDescent="0.35">
      <c r="A7" s="65" t="s">
        <v>33</v>
      </c>
      <c r="B7" s="63">
        <v>3841.202448424538</v>
      </c>
      <c r="C7" s="63">
        <v>3980.9477402554776</v>
      </c>
      <c r="D7" s="63">
        <v>4056.6178971713343</v>
      </c>
      <c r="E7" s="63">
        <v>3547.7600721893218</v>
      </c>
      <c r="F7" s="83">
        <f>passeng_graph!AC37</f>
        <v>3742.2362108397956</v>
      </c>
      <c r="G7" s="63">
        <v>4353.9964615885356</v>
      </c>
      <c r="H7" s="63">
        <v>4608.4893477884989</v>
      </c>
      <c r="I7" s="63">
        <v>4749.2114516906495</v>
      </c>
      <c r="J7" s="63">
        <v>4887.1474467293619</v>
      </c>
      <c r="K7" s="63">
        <v>4978.1697912548416</v>
      </c>
      <c r="L7" s="63">
        <v>5107.5978222544009</v>
      </c>
      <c r="M7" s="53">
        <v>-1.1454242675930981</v>
      </c>
      <c r="N7" s="53">
        <v>2.6503500318520334</v>
      </c>
      <c r="O7" s="53">
        <v>0.5154694316258146</v>
      </c>
    </row>
    <row r="8" spans="1:15" x14ac:dyDescent="0.35">
      <c r="A8" s="65" t="s">
        <v>34</v>
      </c>
      <c r="B8" s="63">
        <v>115.14315895057229</v>
      </c>
      <c r="C8" s="63">
        <v>114.66863858633572</v>
      </c>
      <c r="D8" s="63">
        <v>120.30175168479715</v>
      </c>
      <c r="E8" s="63">
        <v>100.36662461396928</v>
      </c>
      <c r="F8" s="83">
        <f>passeng_graph!AC38</f>
        <v>104.77351557530889</v>
      </c>
      <c r="G8" s="63">
        <v>123.16815740081661</v>
      </c>
      <c r="H8" s="63">
        <v>129.84970187345567</v>
      </c>
      <c r="I8" s="63">
        <v>135.55645093504205</v>
      </c>
      <c r="J8" s="63">
        <v>143.12835952305679</v>
      </c>
      <c r="K8" s="63">
        <v>149.24780973222533</v>
      </c>
      <c r="L8" s="63">
        <v>155.37081099077341</v>
      </c>
      <c r="M8" s="53">
        <v>-1.323334285933786</v>
      </c>
      <c r="N8" s="53">
        <v>2.6089311734965648</v>
      </c>
      <c r="O8" s="53">
        <v>0.90122149887628122</v>
      </c>
    </row>
    <row r="9" spans="1:15" x14ac:dyDescent="0.35">
      <c r="A9" s="65" t="s">
        <v>35</v>
      </c>
      <c r="B9" s="63">
        <v>417.22320592593422</v>
      </c>
      <c r="C9" s="63">
        <v>444.22344026802347</v>
      </c>
      <c r="D9" s="63">
        <v>470.58168934406791</v>
      </c>
      <c r="E9" s="63">
        <v>274.52433388493654</v>
      </c>
      <c r="F9" s="83">
        <f>passeng_graph!AC40</f>
        <v>265.23614263100001</v>
      </c>
      <c r="G9" s="63">
        <v>529.94887782308001</v>
      </c>
      <c r="H9" s="63">
        <v>570.11912780105467</v>
      </c>
      <c r="I9" s="63">
        <v>627.52824281687072</v>
      </c>
      <c r="J9" s="63">
        <v>661.83484725411779</v>
      </c>
      <c r="K9" s="63">
        <v>706.53285416548954</v>
      </c>
      <c r="L9" s="63">
        <v>741.02745922817223</v>
      </c>
      <c r="M9" s="53">
        <v>-4.6988947171696545</v>
      </c>
      <c r="N9" s="53">
        <v>7.5817182977373054</v>
      </c>
      <c r="O9" s="53">
        <v>1.3195925097929662</v>
      </c>
    </row>
    <row r="10" spans="1:15" x14ac:dyDescent="0.35">
      <c r="A10" s="65" t="s">
        <v>36</v>
      </c>
      <c r="B10" s="63">
        <v>372.78589924728522</v>
      </c>
      <c r="C10" s="63">
        <v>398.40878170826522</v>
      </c>
      <c r="D10" s="63">
        <v>450.35981431855737</v>
      </c>
      <c r="E10" s="63">
        <v>243.73775771996284</v>
      </c>
      <c r="F10" s="83">
        <f>passeng_graph!AC42</f>
        <v>270.14726196373948</v>
      </c>
      <c r="G10" s="63">
        <v>580.50024579274304</v>
      </c>
      <c r="H10" s="63">
        <v>656.30150040859746</v>
      </c>
      <c r="I10" s="63">
        <v>716.17462136453435</v>
      </c>
      <c r="J10" s="63">
        <v>774.65180288137014</v>
      </c>
      <c r="K10" s="63">
        <v>819.19703795865064</v>
      </c>
      <c r="L10" s="63">
        <v>860.69768403927617</v>
      </c>
      <c r="M10" s="53">
        <v>-4.795080337890556</v>
      </c>
      <c r="N10" s="53">
        <v>10.412452996637622</v>
      </c>
      <c r="O10" s="53">
        <v>1.3648452896748431</v>
      </c>
    </row>
    <row r="11" spans="1:15" x14ac:dyDescent="0.35">
      <c r="A11" s="65" t="s">
        <v>37</v>
      </c>
      <c r="B11" s="63">
        <v>32.267954693360714</v>
      </c>
      <c r="C11" s="63">
        <v>31.320398411534871</v>
      </c>
      <c r="D11" s="63">
        <v>33.572684774390112</v>
      </c>
      <c r="E11" s="63">
        <v>18.549319065614405</v>
      </c>
      <c r="F11" s="83">
        <f>passeng_graph!AC43</f>
        <v>13.778071528178804</v>
      </c>
      <c r="G11" s="63">
        <v>36.043637394386757</v>
      </c>
      <c r="H11" s="63">
        <v>37.445371820166621</v>
      </c>
      <c r="I11" s="63">
        <v>38.99730607601154</v>
      </c>
      <c r="J11" s="63">
        <v>39.977812525073574</v>
      </c>
      <c r="K11" s="63">
        <v>40.863325222643219</v>
      </c>
      <c r="L11" s="63">
        <v>41.757635426203649</v>
      </c>
      <c r="M11" s="53">
        <v>-5.1035274402086888</v>
      </c>
      <c r="N11" s="53">
        <v>7.2770982143750107</v>
      </c>
      <c r="O11" s="53">
        <v>0.54648380286401732</v>
      </c>
    </row>
    <row r="12" spans="1:15" x14ac:dyDescent="0.35">
      <c r="A12" s="70" t="s">
        <v>38</v>
      </c>
      <c r="B12" s="63">
        <v>2361.6897138893974</v>
      </c>
      <c r="C12" s="63">
        <v>2320.4030156616304</v>
      </c>
      <c r="D12" s="63">
        <v>2314.4945089606676</v>
      </c>
      <c r="E12" s="63">
        <v>2376.7699070519893</v>
      </c>
      <c r="F12" s="83">
        <f>SUM(F13:F15)</f>
        <v>2408.1629825460363</v>
      </c>
      <c r="G12" s="63">
        <v>2751.8071237466338</v>
      </c>
      <c r="H12" s="63">
        <v>3027.6423238185293</v>
      </c>
      <c r="I12" s="63">
        <v>3200.6400608583776</v>
      </c>
      <c r="J12" s="63">
        <v>3368.9601465835472</v>
      </c>
      <c r="K12" s="63">
        <v>3481.8358156013105</v>
      </c>
      <c r="L12" s="63">
        <v>3594.2354590300802</v>
      </c>
      <c r="M12" s="52">
        <v>0.2403032638556013</v>
      </c>
      <c r="N12" s="52">
        <v>2.4499481065239914</v>
      </c>
      <c r="O12" s="52">
        <v>0.86142456576621118</v>
      </c>
    </row>
    <row r="13" spans="1:15" x14ac:dyDescent="0.35">
      <c r="A13" s="65" t="s">
        <v>39</v>
      </c>
      <c r="B13" s="63">
        <v>1676.5152515107422</v>
      </c>
      <c r="C13" s="63">
        <v>1644.6755489086252</v>
      </c>
      <c r="D13" s="63">
        <v>1628.3978341700654</v>
      </c>
      <c r="E13" s="63">
        <v>1720.8725975190982</v>
      </c>
      <c r="F13" s="83">
        <f>freight_graph!AC39</f>
        <v>1862.5149999999996</v>
      </c>
      <c r="G13" s="63">
        <v>1954.5442076713848</v>
      </c>
      <c r="H13" s="63">
        <v>2134.7227055581202</v>
      </c>
      <c r="I13" s="63">
        <v>2235.0276963848396</v>
      </c>
      <c r="J13" s="63">
        <v>2340.4439596219809</v>
      </c>
      <c r="K13" s="63">
        <v>2407.0025426959878</v>
      </c>
      <c r="L13" s="63">
        <v>2472.8171497577405</v>
      </c>
      <c r="M13" s="53">
        <v>0.45391063010415955</v>
      </c>
      <c r="N13" s="53">
        <v>2.1784416900451076</v>
      </c>
      <c r="O13" s="53">
        <v>0.73781498638656462</v>
      </c>
    </row>
    <row r="14" spans="1:15" x14ac:dyDescent="0.35">
      <c r="A14" s="65" t="s">
        <v>35</v>
      </c>
      <c r="B14" s="63">
        <v>394.59699987489773</v>
      </c>
      <c r="C14" s="63">
        <v>374.95500000000004</v>
      </c>
      <c r="D14" s="63">
        <v>396.46100000000013</v>
      </c>
      <c r="E14" s="63">
        <v>382.25289667834994</v>
      </c>
      <c r="F14" s="83">
        <f>freight_graph!AC41</f>
        <v>409.57198254603679</v>
      </c>
      <c r="G14" s="63">
        <v>473.40300792714356</v>
      </c>
      <c r="H14" s="63">
        <v>548.70146953618666</v>
      </c>
      <c r="I14" s="63">
        <v>604.32726708100665</v>
      </c>
      <c r="J14" s="63">
        <v>654.59832364389456</v>
      </c>
      <c r="K14" s="63">
        <v>690.17145824343152</v>
      </c>
      <c r="L14" s="63">
        <v>725.72854454628327</v>
      </c>
      <c r="M14" s="53">
        <v>0.19294994909979657</v>
      </c>
      <c r="N14" s="53">
        <v>3.680846378216529</v>
      </c>
      <c r="O14" s="53">
        <v>1.4079268171027559</v>
      </c>
    </row>
    <row r="15" spans="1:15" x14ac:dyDescent="0.35">
      <c r="A15" s="65" t="s">
        <v>37</v>
      </c>
      <c r="B15" s="63">
        <v>290.57746250375794</v>
      </c>
      <c r="C15" s="63">
        <v>300.77246675300597</v>
      </c>
      <c r="D15" s="63">
        <v>289.63567479060231</v>
      </c>
      <c r="E15" s="63">
        <v>273.64441285454137</v>
      </c>
      <c r="F15" s="83">
        <f>freight_graph!AC42</f>
        <v>136.07599999999999</v>
      </c>
      <c r="G15" s="63">
        <v>323.85990814810458</v>
      </c>
      <c r="H15" s="63">
        <v>344.21814872422198</v>
      </c>
      <c r="I15" s="63">
        <v>361.28509739252934</v>
      </c>
      <c r="J15" s="63">
        <v>373.91786331767167</v>
      </c>
      <c r="K15" s="63">
        <v>384.66181466189221</v>
      </c>
      <c r="L15" s="63">
        <v>395.6897647260563</v>
      </c>
      <c r="M15" s="53">
        <v>-0.94079213949316287</v>
      </c>
      <c r="N15" s="53">
        <v>2.3209863344264781</v>
      </c>
      <c r="O15" s="53">
        <v>0.69920748117893172</v>
      </c>
    </row>
    <row r="16" spans="1:15" x14ac:dyDescent="0.35">
      <c r="A16" s="199" t="s">
        <v>225</v>
      </c>
      <c r="B16" s="200"/>
      <c r="C16" s="200"/>
      <c r="D16" s="200"/>
      <c r="E16" s="200"/>
      <c r="F16" s="200">
        <f>POTEnCIA_TRA_Activity!W238/1000</f>
        <v>1014.9828789461116</v>
      </c>
      <c r="G16" s="200">
        <f>POTEnCIA_TRA_Activity!AA238/10^3</f>
        <v>1058.4885423490284</v>
      </c>
      <c r="H16" s="200">
        <f>POTEnCIA_TRA_Activity!AF238/10^3</f>
        <v>1115.3540973632619</v>
      </c>
      <c r="I16" s="200">
        <f>POTEnCIA_TRA_Activity!AK238/10^3</f>
        <v>1173.0669992823166</v>
      </c>
      <c r="J16" s="200">
        <f>POTEnCIA_TRA_Activity!AP238/10^3</f>
        <v>1237.5665022964552</v>
      </c>
      <c r="K16" s="200">
        <f>POTEnCIA_TRA_Activity!AU238/10^3</f>
        <v>1307.2719377873823</v>
      </c>
      <c r="L16" s="200">
        <f>POTEnCIA_TRA_Activity!AZ238/10^3</f>
        <v>1386.11016271485</v>
      </c>
      <c r="M16" s="201"/>
      <c r="N16" s="201"/>
      <c r="O16" s="201"/>
    </row>
    <row r="17" spans="1:15" x14ac:dyDescent="0.35">
      <c r="A17" s="71" t="s">
        <v>40</v>
      </c>
      <c r="B17" s="84">
        <v>276593.09937272075</v>
      </c>
      <c r="C17" s="84">
        <v>275276.45881343744</v>
      </c>
      <c r="D17" s="84">
        <v>268402.29021454364</v>
      </c>
      <c r="E17" s="84">
        <v>229325.0668052267</v>
      </c>
      <c r="F17" s="85"/>
      <c r="G17" s="84">
        <v>255212.9937530391</v>
      </c>
      <c r="H17" s="84">
        <v>235995.24414444927</v>
      </c>
      <c r="I17" s="84">
        <v>217858.43376480907</v>
      </c>
      <c r="J17" s="84">
        <v>204488.06225060252</v>
      </c>
      <c r="K17" s="84">
        <v>193886.24437180266</v>
      </c>
      <c r="L17" s="84">
        <v>189844.22837703838</v>
      </c>
      <c r="M17" s="52">
        <v>-1.8097771740893775</v>
      </c>
      <c r="N17" s="52">
        <v>0.28712291236092646</v>
      </c>
      <c r="O17" s="52">
        <v>-1.082141104890666</v>
      </c>
    </row>
    <row r="18" spans="1:15" x14ac:dyDescent="0.35">
      <c r="A18" s="70" t="s">
        <v>41</v>
      </c>
      <c r="B18" s="62"/>
      <c r="C18" s="62"/>
      <c r="D18" s="62"/>
      <c r="E18" s="62"/>
      <c r="F18" s="83"/>
      <c r="G18" s="62"/>
      <c r="H18" s="62"/>
      <c r="I18" s="62"/>
      <c r="J18" s="62"/>
      <c r="K18" s="62"/>
      <c r="L18" s="62"/>
      <c r="M18" s="53"/>
      <c r="N18" s="53"/>
      <c r="O18" s="53"/>
    </row>
    <row r="19" spans="1:15" x14ac:dyDescent="0.35">
      <c r="A19" s="65" t="s">
        <v>32</v>
      </c>
      <c r="B19" s="63">
        <v>8685.6666912259207</v>
      </c>
      <c r="C19" s="63">
        <v>8622.6932163678794</v>
      </c>
      <c r="D19" s="63">
        <v>9066.4960752563657</v>
      </c>
      <c r="E19" s="63">
        <v>5754.7865627854808</v>
      </c>
      <c r="F19" s="83"/>
      <c r="G19" s="63">
        <v>8488.7576454808259</v>
      </c>
      <c r="H19" s="63">
        <v>8313.764025109549</v>
      </c>
      <c r="I19" s="63">
        <v>8206.1477725473324</v>
      </c>
      <c r="J19" s="63">
        <v>8220.7573916876154</v>
      </c>
      <c r="K19" s="63">
        <v>8250.0064563115011</v>
      </c>
      <c r="L19" s="63">
        <v>8213.5979286571182</v>
      </c>
      <c r="M19" s="53">
        <v>-3.962990383576992</v>
      </c>
      <c r="N19" s="53">
        <v>3.7473105458649236</v>
      </c>
      <c r="O19" s="53">
        <v>-6.0588601562261424E-2</v>
      </c>
    </row>
    <row r="20" spans="1:15" x14ac:dyDescent="0.35">
      <c r="A20" s="65" t="s">
        <v>33</v>
      </c>
      <c r="B20" s="63">
        <v>179071.37278322672</v>
      </c>
      <c r="C20" s="63">
        <v>176298.74751879874</v>
      </c>
      <c r="D20" s="63">
        <v>178210.53226872376</v>
      </c>
      <c r="E20" s="63">
        <v>147221.21866084993</v>
      </c>
      <c r="F20" s="83"/>
      <c r="G20" s="63">
        <v>163727.33950867035</v>
      </c>
      <c r="H20" s="63">
        <v>145395.66997189837</v>
      </c>
      <c r="I20" s="63">
        <v>129641.6236859299</v>
      </c>
      <c r="J20" s="63">
        <v>117216.18578802572</v>
      </c>
      <c r="K20" s="63">
        <v>106511.46657070513</v>
      </c>
      <c r="L20" s="63">
        <v>101237.86225363352</v>
      </c>
      <c r="M20" s="53">
        <v>-1.7862896790343585</v>
      </c>
      <c r="N20" s="53">
        <v>-0.12469778634024431</v>
      </c>
      <c r="O20" s="53">
        <v>-1.7936489657772836</v>
      </c>
    </row>
    <row r="21" spans="1:15" x14ac:dyDescent="0.35">
      <c r="A21" s="65" t="s">
        <v>34</v>
      </c>
      <c r="B21" s="63">
        <v>3712.1771991090473</v>
      </c>
      <c r="C21" s="63">
        <v>3439.1757764859849</v>
      </c>
      <c r="D21" s="63">
        <v>3668.9211535078935</v>
      </c>
      <c r="E21" s="63">
        <v>2982.7827419822424</v>
      </c>
      <c r="F21" s="83"/>
      <c r="G21" s="63">
        <v>3554.5747699076437</v>
      </c>
      <c r="H21" s="63">
        <v>3583.6095845764194</v>
      </c>
      <c r="I21" s="63">
        <v>3592.8168504506471</v>
      </c>
      <c r="J21" s="63">
        <v>3638.3737954273165</v>
      </c>
      <c r="K21" s="63">
        <v>3635.0738488888483</v>
      </c>
      <c r="L21" s="63">
        <v>3646.0719546278656</v>
      </c>
      <c r="M21" s="53">
        <v>-1.413664305112583</v>
      </c>
      <c r="N21" s="53">
        <v>1.8520810065155491</v>
      </c>
      <c r="O21" s="53">
        <v>8.6436609834450451E-2</v>
      </c>
    </row>
    <row r="22" spans="1:15" x14ac:dyDescent="0.35">
      <c r="A22" s="65" t="s">
        <v>39</v>
      </c>
      <c r="B22" s="63">
        <v>66889.411102650512</v>
      </c>
      <c r="C22" s="63">
        <v>69844.396657352831</v>
      </c>
      <c r="D22" s="63">
        <v>63350.557812665807</v>
      </c>
      <c r="E22" s="63">
        <v>63608.862706094893</v>
      </c>
      <c r="F22" s="83"/>
      <c r="G22" s="63">
        <v>64486.96089376603</v>
      </c>
      <c r="H22" s="63">
        <v>63407.192962292786</v>
      </c>
      <c r="I22" s="63">
        <v>60664.069841596</v>
      </c>
      <c r="J22" s="63">
        <v>59337.707661865206</v>
      </c>
      <c r="K22" s="63">
        <v>59151.68765435087</v>
      </c>
      <c r="L22" s="63">
        <v>60201.49989918917</v>
      </c>
      <c r="M22" s="53">
        <v>-0.93081139424230352</v>
      </c>
      <c r="N22" s="53">
        <v>-3.1749985532014691E-2</v>
      </c>
      <c r="O22" s="53">
        <v>-0.25906405537724497</v>
      </c>
    </row>
    <row r="23" spans="1:15" x14ac:dyDescent="0.35">
      <c r="A23" s="65" t="s">
        <v>35</v>
      </c>
      <c r="B23" s="63">
        <v>6769.7206872550196</v>
      </c>
      <c r="C23" s="63">
        <v>6313.3826407151282</v>
      </c>
      <c r="D23" s="63">
        <v>5410.6539470272137</v>
      </c>
      <c r="E23" s="63">
        <v>4040.3684966531214</v>
      </c>
      <c r="F23" s="83"/>
      <c r="G23" s="63">
        <v>5706.8424230254905</v>
      </c>
      <c r="H23" s="63">
        <v>5993.8774465920915</v>
      </c>
      <c r="I23" s="63">
        <v>6317.2331742310544</v>
      </c>
      <c r="J23" s="63">
        <v>6416.1418207036595</v>
      </c>
      <c r="K23" s="63">
        <v>6542.2589137378918</v>
      </c>
      <c r="L23" s="63">
        <v>6605.4221379234868</v>
      </c>
      <c r="M23" s="53">
        <v>-4.3652148704337979</v>
      </c>
      <c r="N23" s="53">
        <v>4.0228356160139089</v>
      </c>
      <c r="O23" s="53">
        <v>0.48694336015047135</v>
      </c>
    </row>
    <row r="24" spans="1:15" x14ac:dyDescent="0.35">
      <c r="A24" s="65" t="s">
        <v>42</v>
      </c>
      <c r="B24" s="63">
        <v>5842.1649999999991</v>
      </c>
      <c r="C24" s="63">
        <v>5630.6470000000008</v>
      </c>
      <c r="D24" s="63">
        <v>4746.7889999999998</v>
      </c>
      <c r="E24" s="63">
        <v>2320.5998349707047</v>
      </c>
      <c r="F24" s="83"/>
      <c r="G24" s="63">
        <v>4983.157077242563</v>
      </c>
      <c r="H24" s="63">
        <v>4919.9226095102213</v>
      </c>
      <c r="I24" s="63">
        <v>4926.5879610630091</v>
      </c>
      <c r="J24" s="63">
        <v>5058.2021165686019</v>
      </c>
      <c r="K24" s="63">
        <v>5141.0222491232553</v>
      </c>
      <c r="L24" s="63">
        <v>5230.9866434488595</v>
      </c>
      <c r="M24" s="53">
        <v>-8.4824899529406643</v>
      </c>
      <c r="N24" s="53">
        <v>7.8042298738602467</v>
      </c>
      <c r="O24" s="53">
        <v>0.30700585281415727</v>
      </c>
    </row>
    <row r="25" spans="1:15" x14ac:dyDescent="0.35">
      <c r="A25" s="65" t="s">
        <v>37</v>
      </c>
      <c r="B25" s="63">
        <v>5622.5859092535957</v>
      </c>
      <c r="C25" s="63">
        <v>5127.4160037168695</v>
      </c>
      <c r="D25" s="63">
        <v>3948.3399573625775</v>
      </c>
      <c r="E25" s="63">
        <v>3396.4478018903305</v>
      </c>
      <c r="F25" s="83"/>
      <c r="G25" s="63">
        <v>4265.3614349462259</v>
      </c>
      <c r="H25" s="63">
        <v>4381.2075444698412</v>
      </c>
      <c r="I25" s="63">
        <v>4509.9544789911415</v>
      </c>
      <c r="J25" s="63">
        <v>4600.6936763243775</v>
      </c>
      <c r="K25" s="63">
        <v>4654.7286786851428</v>
      </c>
      <c r="L25" s="63">
        <v>4708.787559558361</v>
      </c>
      <c r="M25" s="53">
        <v>-4.0350505224339139</v>
      </c>
      <c r="N25" s="53">
        <v>2.5786285188752478</v>
      </c>
      <c r="O25" s="53">
        <v>0.36118106781326542</v>
      </c>
    </row>
    <row r="26" spans="1:15" x14ac:dyDescent="0.35">
      <c r="A26" s="61" t="s">
        <v>43</v>
      </c>
      <c r="B26" s="84">
        <v>354993.21936927835</v>
      </c>
      <c r="C26" s="84">
        <v>354073.20974962448</v>
      </c>
      <c r="D26" s="84">
        <v>343119.80780847179</v>
      </c>
      <c r="E26" s="84">
        <v>278470.11124353943</v>
      </c>
      <c r="F26" s="85"/>
      <c r="G26" s="84">
        <v>340266.48551937577</v>
      </c>
      <c r="H26" s="84">
        <v>323807.84795977629</v>
      </c>
      <c r="I26" s="84">
        <v>308287.57268785581</v>
      </c>
      <c r="J26" s="84">
        <v>298278.5255688483</v>
      </c>
      <c r="K26" s="84">
        <v>291101.43166082131</v>
      </c>
      <c r="L26" s="84">
        <v>290157.60147106601</v>
      </c>
      <c r="M26" s="52">
        <v>-2.3733129039177236</v>
      </c>
      <c r="N26" s="52">
        <v>1.5198291491971494</v>
      </c>
      <c r="O26" s="52">
        <v>-0.54712801922968124</v>
      </c>
    </row>
    <row r="27" spans="1:15" x14ac:dyDescent="0.35">
      <c r="A27" s="72" t="s">
        <v>44</v>
      </c>
      <c r="B27" s="63">
        <v>237594.76135070017</v>
      </c>
      <c r="C27" s="63">
        <v>235140.0311273534</v>
      </c>
      <c r="D27" s="63">
        <v>238683.87266964806</v>
      </c>
      <c r="E27" s="63">
        <v>181518.78140500927</v>
      </c>
      <c r="F27" s="83"/>
      <c r="G27" s="63">
        <v>230102.33212542901</v>
      </c>
      <c r="H27" s="63">
        <v>212873.77173321173</v>
      </c>
      <c r="I27" s="63">
        <v>198115.90266496068</v>
      </c>
      <c r="J27" s="63">
        <v>186976.52731566003</v>
      </c>
      <c r="K27" s="63">
        <v>177317.8195442787</v>
      </c>
      <c r="L27" s="63">
        <v>172764.46130016152</v>
      </c>
      <c r="M27" s="53">
        <v>-2.5550135400762009</v>
      </c>
      <c r="N27" s="53">
        <v>1.6061647704727955</v>
      </c>
      <c r="O27" s="53">
        <v>-1.0384217710895594</v>
      </c>
    </row>
    <row r="28" spans="1:15" x14ac:dyDescent="0.35">
      <c r="A28" s="72" t="s">
        <v>45</v>
      </c>
      <c r="B28" s="63">
        <v>117398.45801857818</v>
      </c>
      <c r="C28" s="63">
        <v>118933.17862227105</v>
      </c>
      <c r="D28" s="63">
        <v>104435.93513882374</v>
      </c>
      <c r="E28" s="63">
        <v>96951.32983853016</v>
      </c>
      <c r="F28" s="83"/>
      <c r="G28" s="63">
        <v>110164.15339394679</v>
      </c>
      <c r="H28" s="63">
        <v>110934.07622656456</v>
      </c>
      <c r="I28" s="63">
        <v>110171.67002289512</v>
      </c>
      <c r="J28" s="63">
        <v>111301.99825318827</v>
      </c>
      <c r="K28" s="63">
        <v>113783.61211654262</v>
      </c>
      <c r="L28" s="63">
        <v>117393.14017090449</v>
      </c>
      <c r="M28" s="53">
        <v>-2.0227886190450461</v>
      </c>
      <c r="N28" s="53">
        <v>1.3563867671267271</v>
      </c>
      <c r="O28" s="53">
        <v>0.28336250184959333</v>
      </c>
    </row>
    <row r="29" spans="1:15" x14ac:dyDescent="0.35">
      <c r="A29" s="61" t="s">
        <v>46</v>
      </c>
      <c r="B29" s="86">
        <v>78400.12000000001</v>
      </c>
      <c r="C29" s="86">
        <v>78796.751000000018</v>
      </c>
      <c r="D29" s="86">
        <v>74716.478539899865</v>
      </c>
      <c r="E29" s="86">
        <v>49145.044437652716</v>
      </c>
      <c r="F29" s="85"/>
      <c r="G29" s="86">
        <v>85053.491765676707</v>
      </c>
      <c r="H29" s="86">
        <v>87812.603814666945</v>
      </c>
      <c r="I29" s="86">
        <v>90429.138922386686</v>
      </c>
      <c r="J29" s="86">
        <v>93790.46331758576</v>
      </c>
      <c r="K29" s="86">
        <v>97215.187288358662</v>
      </c>
      <c r="L29" s="86">
        <v>100313.37309336764</v>
      </c>
      <c r="M29" s="52">
        <v>-4.6112534211944167</v>
      </c>
      <c r="N29" s="52">
        <v>5.9760461163824941</v>
      </c>
      <c r="O29" s="52">
        <v>0.6676890470003416</v>
      </c>
    </row>
    <row r="30" spans="1:15" x14ac:dyDescent="0.35">
      <c r="A30" s="65" t="s">
        <v>47</v>
      </c>
      <c r="B30" s="64">
        <v>31201.289000000001</v>
      </c>
      <c r="C30" s="64">
        <v>32151.120999999999</v>
      </c>
      <c r="D30" s="64">
        <v>35228.387539899864</v>
      </c>
      <c r="E30" s="64">
        <v>18610.012517924682</v>
      </c>
      <c r="F30" s="83"/>
      <c r="G30" s="64">
        <v>40813.061865764117</v>
      </c>
      <c r="H30" s="64">
        <v>41846.473406120436</v>
      </c>
      <c r="I30" s="64">
        <v>42510.112917315528</v>
      </c>
      <c r="J30" s="64">
        <v>43290.547603994084</v>
      </c>
      <c r="K30" s="64">
        <v>43908.431317196264</v>
      </c>
      <c r="L30" s="64">
        <v>44374.807676213182</v>
      </c>
      <c r="M30" s="53">
        <v>-5.3206964745090897</v>
      </c>
      <c r="N30" s="53">
        <v>8.4404272130807136</v>
      </c>
      <c r="O30" s="53">
        <v>0.29375254882337831</v>
      </c>
    </row>
    <row r="31" spans="1:15" x14ac:dyDescent="0.35">
      <c r="A31" s="65" t="s">
        <v>48</v>
      </c>
      <c r="B31" s="63">
        <v>47198.831000000006</v>
      </c>
      <c r="C31" s="64">
        <v>46645.630000000012</v>
      </c>
      <c r="D31" s="64">
        <v>39488.091</v>
      </c>
      <c r="E31" s="64">
        <v>30535.031919728033</v>
      </c>
      <c r="F31" s="83"/>
      <c r="G31" s="64">
        <v>44240.429899912597</v>
      </c>
      <c r="H31" s="64">
        <v>45966.130408546516</v>
      </c>
      <c r="I31" s="64">
        <v>47919.026005071151</v>
      </c>
      <c r="J31" s="64">
        <v>50499.915713591676</v>
      </c>
      <c r="K31" s="64">
        <v>53306.755971162405</v>
      </c>
      <c r="L31" s="64">
        <v>55938.565417154467</v>
      </c>
      <c r="M31" s="53">
        <v>-4.1485379850107478</v>
      </c>
      <c r="N31" s="53">
        <v>4.1751073481882006</v>
      </c>
      <c r="O31" s="53">
        <v>0.98658099893860207</v>
      </c>
    </row>
    <row r="32" spans="1:15" x14ac:dyDescent="0.35">
      <c r="A32" s="61" t="s">
        <v>49</v>
      </c>
      <c r="B32" s="74"/>
      <c r="C32" s="74"/>
      <c r="D32" s="74"/>
      <c r="E32" s="74"/>
      <c r="F32" s="83"/>
      <c r="G32" s="74"/>
      <c r="H32" s="74"/>
      <c r="I32" s="74"/>
      <c r="J32" s="74"/>
      <c r="K32" s="74"/>
      <c r="L32" s="74"/>
      <c r="M32" s="53"/>
      <c r="N32" s="53"/>
      <c r="O32" s="53"/>
    </row>
    <row r="33" spans="1:15" x14ac:dyDescent="0.35">
      <c r="A33" s="65" t="s">
        <v>50</v>
      </c>
      <c r="B33" s="75">
        <v>0</v>
      </c>
      <c r="C33" s="75">
        <v>0</v>
      </c>
      <c r="D33" s="75">
        <v>4.0187895649727245E-2</v>
      </c>
      <c r="E33" s="75">
        <v>0.18450023656854578</v>
      </c>
      <c r="F33" s="83"/>
      <c r="G33" s="75">
        <v>0.46175672733168371</v>
      </c>
      <c r="H33" s="75">
        <v>2.6791176970304389</v>
      </c>
      <c r="I33" s="75">
        <v>5.121665471771724</v>
      </c>
      <c r="J33" s="75">
        <v>7.6310744724676001</v>
      </c>
      <c r="K33" s="75">
        <v>10.079297700383918</v>
      </c>
      <c r="L33" s="75">
        <v>11.476966348807395</v>
      </c>
      <c r="M33" s="53" t="s">
        <v>51</v>
      </c>
      <c r="N33" s="53">
        <v>30.677099571724909</v>
      </c>
      <c r="O33" s="53">
        <v>7.5453818125320149</v>
      </c>
    </row>
    <row r="34" spans="1:15" x14ac:dyDescent="0.35">
      <c r="A34" s="72" t="s">
        <v>52</v>
      </c>
      <c r="B34" s="75">
        <v>0.89391703158465452</v>
      </c>
      <c r="C34" s="75">
        <v>3.3133046527530019</v>
      </c>
      <c r="D34" s="75">
        <v>3.8058674117498859</v>
      </c>
      <c r="E34" s="75">
        <v>6.0117361172227302</v>
      </c>
      <c r="F34" s="83"/>
      <c r="G34" s="75">
        <v>5.8315775520636128</v>
      </c>
      <c r="H34" s="75">
        <v>6.8189224782567583</v>
      </c>
      <c r="I34" s="75">
        <v>6.8453155456022996</v>
      </c>
      <c r="J34" s="75">
        <v>6.6400561708411781</v>
      </c>
      <c r="K34" s="75">
        <v>6.7325544705412064</v>
      </c>
      <c r="L34" s="75">
        <v>6.8312324952756072</v>
      </c>
      <c r="M34" s="53">
        <v>6.1387219577109464</v>
      </c>
      <c r="N34" s="53">
        <v>1.2678487763569724</v>
      </c>
      <c r="O34" s="53">
        <v>9.0186341982212426E-3</v>
      </c>
    </row>
    <row r="35" spans="1:15" x14ac:dyDescent="0.35">
      <c r="A35" s="72" t="s">
        <v>53</v>
      </c>
      <c r="B35" s="75" t="s">
        <v>54</v>
      </c>
      <c r="C35" s="75" t="s">
        <v>54</v>
      </c>
      <c r="D35" s="76">
        <v>0.41584784215343334</v>
      </c>
      <c r="E35" s="76">
        <v>0.96346535264489697</v>
      </c>
      <c r="F35" s="83"/>
      <c r="G35" s="76">
        <v>1.4342510303663627</v>
      </c>
      <c r="H35" s="76">
        <v>5.402637417821639</v>
      </c>
      <c r="I35" s="76">
        <v>7.7203944715303816</v>
      </c>
      <c r="J35" s="76">
        <v>10.65267527291077</v>
      </c>
      <c r="K35" s="76">
        <v>12.832562055207253</v>
      </c>
      <c r="L35" s="76">
        <v>13.47704642969989</v>
      </c>
      <c r="M35" s="53" t="s">
        <v>51</v>
      </c>
      <c r="N35" s="53">
        <v>18.816559347168614</v>
      </c>
      <c r="O35" s="53">
        <v>4.6765607708455059</v>
      </c>
    </row>
    <row r="36" spans="1:15" x14ac:dyDescent="0.35">
      <c r="A36" s="61" t="s">
        <v>55</v>
      </c>
      <c r="B36" s="67"/>
      <c r="C36" s="67"/>
      <c r="D36" s="67"/>
      <c r="E36" s="67"/>
      <c r="F36" s="83"/>
      <c r="G36" s="67"/>
      <c r="H36" s="67"/>
      <c r="I36" s="67"/>
      <c r="J36" s="67"/>
      <c r="K36" s="67"/>
      <c r="L36" s="67"/>
      <c r="M36" s="53"/>
      <c r="N36" s="53"/>
      <c r="O36" s="53"/>
    </row>
    <row r="37" spans="1:15" x14ac:dyDescent="0.35">
      <c r="A37" s="72" t="s">
        <v>56</v>
      </c>
      <c r="B37" s="75"/>
      <c r="C37" s="75">
        <v>27.042406413625116</v>
      </c>
      <c r="D37" s="75">
        <v>27.342143016571018</v>
      </c>
      <c r="E37" s="75">
        <v>28.831209395888571</v>
      </c>
      <c r="F37" s="83"/>
      <c r="G37" s="75">
        <v>23.427912701841553</v>
      </c>
      <c r="H37" s="75">
        <v>20.139863720910199</v>
      </c>
      <c r="I37" s="75">
        <v>17.760834287168649</v>
      </c>
      <c r="J37" s="75">
        <v>15.939053317984209</v>
      </c>
      <c r="K37" s="75">
        <v>14.527322980845689</v>
      </c>
      <c r="L37" s="75">
        <v>13.625674086649862</v>
      </c>
      <c r="M37" s="53">
        <v>0.6425779119637598</v>
      </c>
      <c r="N37" s="53">
        <v>-3.5239827010995484</v>
      </c>
      <c r="O37" s="53">
        <v>-1.9347649850423587</v>
      </c>
    </row>
    <row r="38" spans="1:15" x14ac:dyDescent="0.35">
      <c r="A38" s="72" t="s">
        <v>57</v>
      </c>
      <c r="B38" s="75"/>
      <c r="C38" s="75">
        <v>7.8703930938153288</v>
      </c>
      <c r="D38" s="75">
        <v>6.2976291081938092</v>
      </c>
      <c r="E38" s="75">
        <v>7.0747113035637357</v>
      </c>
      <c r="F38" s="83"/>
      <c r="G38" s="75">
        <v>5.8051373152722947</v>
      </c>
      <c r="H38" s="75">
        <v>5.5183454782113595</v>
      </c>
      <c r="I38" s="75">
        <v>5.2131792278790661</v>
      </c>
      <c r="J38" s="75">
        <v>4.9683177398265554</v>
      </c>
      <c r="K38" s="75">
        <v>4.7932065265244885</v>
      </c>
      <c r="L38" s="75">
        <v>4.6884639576512637</v>
      </c>
      <c r="M38" s="53">
        <v>-1.060154050826656</v>
      </c>
      <c r="N38" s="53">
        <v>-2.4538762205585041</v>
      </c>
      <c r="O38" s="53">
        <v>-0.81155431543032952</v>
      </c>
    </row>
    <row r="39" spans="1:15" x14ac:dyDescent="0.35">
      <c r="A39" s="66"/>
      <c r="B39" s="77"/>
      <c r="C39" s="77"/>
      <c r="D39" s="77"/>
      <c r="E39" s="77"/>
      <c r="F39" s="77"/>
      <c r="G39" s="77"/>
      <c r="H39" s="77"/>
      <c r="I39" s="77"/>
      <c r="J39" s="77"/>
      <c r="K39" s="77"/>
      <c r="L39" s="77"/>
      <c r="M39" s="53"/>
      <c r="N39" s="53"/>
      <c r="O39" s="53"/>
    </row>
    <row r="40" spans="1:15" x14ac:dyDescent="0.35">
      <c r="A40" s="79" t="s">
        <v>58</v>
      </c>
      <c r="B40" s="63"/>
      <c r="C40" s="63"/>
      <c r="D40" s="63"/>
      <c r="E40" s="63"/>
      <c r="F40" s="63"/>
      <c r="G40" s="63"/>
      <c r="H40" s="63"/>
      <c r="I40" s="63"/>
      <c r="J40" s="63"/>
      <c r="K40" s="63"/>
      <c r="L40" s="63"/>
      <c r="M40" s="63"/>
      <c r="N40" s="63"/>
      <c r="O40" s="63"/>
    </row>
    <row r="41" spans="1:15" x14ac:dyDescent="0.35">
      <c r="A41" s="79" t="s">
        <v>59</v>
      </c>
      <c r="B41" s="63"/>
      <c r="C41" s="63"/>
      <c r="D41" s="63"/>
      <c r="E41" s="63"/>
      <c r="F41" s="63"/>
      <c r="G41" s="63"/>
      <c r="H41" s="63"/>
      <c r="I41" s="63"/>
      <c r="J41" s="63"/>
      <c r="K41" s="63"/>
      <c r="L41" s="63"/>
      <c r="M41" s="63"/>
      <c r="N41" s="63"/>
      <c r="O41" s="63"/>
    </row>
    <row r="42" spans="1:15" x14ac:dyDescent="0.35">
      <c r="A42" s="79" t="s">
        <v>60</v>
      </c>
      <c r="B42" s="63"/>
      <c r="C42" s="63"/>
      <c r="D42" s="63"/>
      <c r="E42" s="63"/>
      <c r="F42" s="63"/>
      <c r="G42" s="63"/>
      <c r="H42" s="63"/>
      <c r="I42" s="63"/>
      <c r="J42" s="63"/>
      <c r="K42" s="63"/>
      <c r="L42" s="63"/>
      <c r="M42" s="63"/>
      <c r="N42" s="63"/>
      <c r="O42" s="63"/>
    </row>
    <row r="43" spans="1:15" x14ac:dyDescent="0.35">
      <c r="A43" s="79" t="s">
        <v>61</v>
      </c>
      <c r="B43" s="63"/>
      <c r="C43" s="63"/>
      <c r="D43" s="63"/>
      <c r="E43" s="63"/>
      <c r="F43" s="63"/>
      <c r="G43" s="63"/>
      <c r="H43" s="63"/>
      <c r="I43" s="63"/>
      <c r="J43" s="63"/>
      <c r="K43" s="63"/>
      <c r="L43" s="63"/>
      <c r="M43" s="63"/>
      <c r="N43" s="63"/>
      <c r="O43" s="63"/>
    </row>
    <row r="44" spans="1:15" x14ac:dyDescent="0.35">
      <c r="A44" s="245" t="s">
        <v>62</v>
      </c>
      <c r="B44" s="245"/>
      <c r="C44" s="245"/>
      <c r="D44" s="245"/>
      <c r="E44" s="245"/>
      <c r="F44" s="245"/>
      <c r="G44" s="245"/>
      <c r="H44" s="245"/>
      <c r="I44" s="245"/>
      <c r="J44" s="245"/>
      <c r="K44" s="245"/>
      <c r="L44" s="245"/>
      <c r="M44" s="245"/>
      <c r="N44" s="245"/>
      <c r="O44" s="245"/>
    </row>
    <row r="45" spans="1:15" x14ac:dyDescent="0.35">
      <c r="A45" s="79" t="s">
        <v>63</v>
      </c>
      <c r="B45" s="63"/>
      <c r="C45" s="63"/>
      <c r="D45" s="63"/>
      <c r="E45" s="63"/>
      <c r="F45" s="63"/>
      <c r="G45" s="63"/>
      <c r="H45" s="63"/>
      <c r="I45" s="63"/>
      <c r="J45" s="63"/>
      <c r="K45" s="63"/>
      <c r="L45" s="63"/>
      <c r="M45" s="63"/>
      <c r="N45" s="63"/>
      <c r="O45" s="63"/>
    </row>
    <row r="46" spans="1:15" x14ac:dyDescent="0.35">
      <c r="A46" s="79" t="s">
        <v>64</v>
      </c>
      <c r="B46" s="63"/>
      <c r="C46" s="63"/>
      <c r="D46" s="63"/>
      <c r="E46" s="63"/>
      <c r="F46" s="63"/>
      <c r="G46" s="63"/>
      <c r="H46" s="63"/>
      <c r="I46" s="63"/>
      <c r="J46" s="63"/>
      <c r="K46" s="63"/>
      <c r="L46" s="63"/>
      <c r="M46" s="63"/>
      <c r="N46" s="63"/>
      <c r="O46" s="63"/>
    </row>
    <row r="47" spans="1:15" x14ac:dyDescent="0.35">
      <c r="A47" s="79" t="s">
        <v>65</v>
      </c>
      <c r="B47" s="63"/>
      <c r="C47" s="63"/>
      <c r="D47" s="63"/>
      <c r="E47" s="63"/>
      <c r="F47" s="63"/>
      <c r="G47" s="63"/>
      <c r="H47" s="63"/>
      <c r="I47" s="63"/>
      <c r="J47" s="63"/>
      <c r="K47" s="63"/>
      <c r="L47" s="63"/>
      <c r="M47" s="63"/>
      <c r="N47" s="63"/>
      <c r="O47" s="63"/>
    </row>
    <row r="48" spans="1:15" x14ac:dyDescent="0.35">
      <c r="A48" s="245" t="s">
        <v>66</v>
      </c>
      <c r="B48" s="245"/>
      <c r="C48" s="245"/>
      <c r="D48" s="245"/>
      <c r="E48" s="245"/>
      <c r="F48" s="245"/>
      <c r="G48" s="245"/>
      <c r="H48" s="245"/>
      <c r="I48" s="245"/>
      <c r="J48" s="245"/>
      <c r="K48" s="245"/>
      <c r="L48" s="245"/>
      <c r="M48" s="245"/>
      <c r="N48" s="245"/>
      <c r="O48" s="245"/>
    </row>
    <row r="49" spans="1:15" ht="15" thickBot="1" x14ac:dyDescent="0.4">
      <c r="A49" s="79" t="s">
        <v>67</v>
      </c>
      <c r="B49" s="78"/>
      <c r="C49" s="78"/>
      <c r="D49" s="78"/>
      <c r="E49" s="78"/>
      <c r="F49" s="78"/>
      <c r="G49" s="78"/>
      <c r="H49" s="78"/>
      <c r="I49" s="78"/>
      <c r="J49" s="78"/>
      <c r="K49" s="78"/>
      <c r="L49" s="78"/>
      <c r="M49" s="78"/>
      <c r="N49" s="78"/>
      <c r="O49" s="78"/>
    </row>
    <row r="50" spans="1:15" x14ac:dyDescent="0.35">
      <c r="A50" s="56" t="s">
        <v>68</v>
      </c>
      <c r="B50" s="56"/>
      <c r="C50" s="56"/>
      <c r="D50" s="56"/>
      <c r="E50" s="56"/>
      <c r="F50" s="56"/>
      <c r="G50" s="56"/>
      <c r="H50" s="56"/>
      <c r="I50" s="56"/>
      <c r="J50" s="56"/>
      <c r="K50" s="56"/>
      <c r="L50" s="56"/>
      <c r="M50" s="56"/>
      <c r="N50" s="56"/>
      <c r="O50" s="56"/>
    </row>
  </sheetData>
  <mergeCells count="2">
    <mergeCell ref="A44:O44"/>
    <mergeCell ref="A48:O4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63736-17F7-46D8-9685-137E09C7BC07}">
  <sheetPr>
    <tabColor theme="6" tint="0.59999389629810485"/>
    <pageSetUpPr fitToPage="1"/>
  </sheetPr>
  <dimension ref="A1:AZ251"/>
  <sheetViews>
    <sheetView showGridLines="0" zoomScaleNormal="100" workbookViewId="0">
      <pane xSplit="1" ySplit="1" topLeftCell="B209" activePane="bottomRight" state="frozen"/>
      <selection activeCell="B2" sqref="B2"/>
      <selection pane="topRight" activeCell="B2" sqref="B2"/>
      <selection pane="bottomLeft" activeCell="B2" sqref="B2"/>
      <selection pane="bottomRight" activeCell="A249" sqref="A249:AH250"/>
    </sheetView>
  </sheetViews>
  <sheetFormatPr defaultColWidth="9.1796875" defaultRowHeight="10.5" x14ac:dyDescent="0.35"/>
  <cols>
    <col min="1" max="1" width="50.7265625" style="204" customWidth="1"/>
    <col min="2" max="11" width="9.7265625" style="240" customWidth="1"/>
    <col min="12" max="52" width="9.7265625" style="204" customWidth="1"/>
    <col min="53" max="16384" width="9.1796875" style="204"/>
  </cols>
  <sheetData>
    <row r="1" spans="1:52" ht="13.5" thickBot="1" x14ac:dyDescent="0.4">
      <c r="A1" s="202" t="s">
        <v>69</v>
      </c>
      <c r="B1" s="203">
        <v>2000</v>
      </c>
      <c r="C1" s="203">
        <v>2001</v>
      </c>
      <c r="D1" s="203">
        <v>2002</v>
      </c>
      <c r="E1" s="203">
        <v>2003</v>
      </c>
      <c r="F1" s="203">
        <v>2004</v>
      </c>
      <c r="G1" s="203">
        <v>2005</v>
      </c>
      <c r="H1" s="203">
        <v>2006</v>
      </c>
      <c r="I1" s="203">
        <v>2007</v>
      </c>
      <c r="J1" s="203">
        <v>2008</v>
      </c>
      <c r="K1" s="203">
        <v>2009</v>
      </c>
      <c r="L1" s="203">
        <v>2010</v>
      </c>
      <c r="M1" s="203">
        <v>2011</v>
      </c>
      <c r="N1" s="203">
        <v>2012</v>
      </c>
      <c r="O1" s="203">
        <v>2013</v>
      </c>
      <c r="P1" s="203">
        <v>2014</v>
      </c>
      <c r="Q1" s="203">
        <v>2015</v>
      </c>
      <c r="R1" s="203">
        <v>2016</v>
      </c>
      <c r="S1" s="203">
        <v>2017</v>
      </c>
      <c r="T1" s="203">
        <v>2018</v>
      </c>
      <c r="U1" s="203">
        <v>2019</v>
      </c>
      <c r="V1" s="203">
        <v>2020</v>
      </c>
      <c r="W1" s="203">
        <v>2021</v>
      </c>
      <c r="X1" s="203">
        <v>2022</v>
      </c>
      <c r="Y1" s="203">
        <v>2023</v>
      </c>
      <c r="Z1" s="203">
        <v>2024</v>
      </c>
      <c r="AA1" s="203">
        <v>2025</v>
      </c>
      <c r="AB1" s="203">
        <v>2026</v>
      </c>
      <c r="AC1" s="203">
        <v>2027</v>
      </c>
      <c r="AD1" s="203">
        <v>2028</v>
      </c>
      <c r="AE1" s="203">
        <v>2029</v>
      </c>
      <c r="AF1" s="203">
        <v>2030</v>
      </c>
      <c r="AG1" s="203">
        <v>2031</v>
      </c>
      <c r="AH1" s="203">
        <v>2032</v>
      </c>
      <c r="AI1" s="203">
        <v>2033</v>
      </c>
      <c r="AJ1" s="203">
        <v>2034</v>
      </c>
      <c r="AK1" s="203">
        <v>2035</v>
      </c>
      <c r="AL1" s="203">
        <v>2036</v>
      </c>
      <c r="AM1" s="203">
        <v>2037</v>
      </c>
      <c r="AN1" s="203">
        <v>2038</v>
      </c>
      <c r="AO1" s="203">
        <v>2039</v>
      </c>
      <c r="AP1" s="203">
        <v>2040</v>
      </c>
      <c r="AQ1" s="203">
        <v>2041</v>
      </c>
      <c r="AR1" s="203">
        <v>2042</v>
      </c>
      <c r="AS1" s="203">
        <v>2043</v>
      </c>
      <c r="AT1" s="203">
        <v>2044</v>
      </c>
      <c r="AU1" s="203">
        <v>2045</v>
      </c>
      <c r="AV1" s="203">
        <v>2046</v>
      </c>
      <c r="AW1" s="203">
        <v>2047</v>
      </c>
      <c r="AX1" s="203">
        <v>2048</v>
      </c>
      <c r="AY1" s="203">
        <v>2049</v>
      </c>
      <c r="AZ1" s="203">
        <v>2050</v>
      </c>
    </row>
    <row r="2" spans="1:52" x14ac:dyDescent="0.35">
      <c r="A2" s="205"/>
      <c r="B2" s="206"/>
      <c r="C2" s="206"/>
      <c r="D2" s="206"/>
      <c r="E2" s="206"/>
      <c r="F2" s="206"/>
      <c r="G2" s="206"/>
      <c r="H2" s="206"/>
      <c r="I2" s="206"/>
      <c r="J2" s="206"/>
      <c r="K2" s="206"/>
    </row>
    <row r="3" spans="1:52" x14ac:dyDescent="0.35">
      <c r="A3" s="207" t="s">
        <v>30</v>
      </c>
      <c r="B3" s="208"/>
      <c r="C3" s="208"/>
      <c r="D3" s="208"/>
      <c r="E3" s="208"/>
      <c r="F3" s="208"/>
      <c r="G3" s="208"/>
      <c r="H3" s="208"/>
      <c r="I3" s="208"/>
      <c r="J3" s="208"/>
      <c r="K3" s="208"/>
      <c r="L3" s="208"/>
      <c r="M3" s="208"/>
      <c r="N3" s="208"/>
      <c r="O3" s="208"/>
      <c r="P3" s="208"/>
      <c r="Q3" s="208"/>
      <c r="R3" s="208"/>
      <c r="S3" s="208"/>
      <c r="T3" s="208"/>
      <c r="U3" s="208"/>
      <c r="V3" s="208"/>
      <c r="W3" s="208"/>
      <c r="X3" s="208"/>
      <c r="Y3" s="208"/>
      <c r="Z3" s="208"/>
      <c r="AA3" s="208"/>
      <c r="AB3" s="208"/>
      <c r="AC3" s="208"/>
      <c r="AD3" s="208"/>
      <c r="AE3" s="208"/>
      <c r="AF3" s="208"/>
      <c r="AG3" s="208"/>
      <c r="AH3" s="208"/>
      <c r="AI3" s="208"/>
      <c r="AJ3" s="208"/>
      <c r="AK3" s="208"/>
      <c r="AL3" s="208"/>
      <c r="AM3" s="208"/>
      <c r="AN3" s="208"/>
      <c r="AO3" s="208"/>
      <c r="AP3" s="208"/>
      <c r="AQ3" s="208"/>
      <c r="AR3" s="208"/>
      <c r="AS3" s="208"/>
      <c r="AT3" s="208"/>
      <c r="AU3" s="208"/>
      <c r="AV3" s="208"/>
      <c r="AW3" s="208"/>
      <c r="AX3" s="208"/>
      <c r="AY3" s="208"/>
      <c r="AZ3" s="208"/>
    </row>
    <row r="4" spans="1:52" x14ac:dyDescent="0.35">
      <c r="A4" s="209" t="s">
        <v>70</v>
      </c>
      <c r="B4" s="210">
        <v>6538795.5870345067</v>
      </c>
      <c r="C4" s="210">
        <v>6602601.6310035307</v>
      </c>
      <c r="D4" s="210">
        <v>6649119.1315111462</v>
      </c>
      <c r="E4" s="210">
        <v>6710843.3655588087</v>
      </c>
      <c r="F4" s="210">
        <v>6919149.0790047282</v>
      </c>
      <c r="G4" s="210">
        <v>6983137.901918889</v>
      </c>
      <c r="H4" s="210">
        <v>7085316.0595220942</v>
      </c>
      <c r="I4" s="210">
        <v>7275784.0526958359</v>
      </c>
      <c r="J4" s="210">
        <v>7313031.7375817858</v>
      </c>
      <c r="K4" s="210">
        <v>7276632.6650338117</v>
      </c>
      <c r="L4" s="210">
        <v>7215369.8574728984</v>
      </c>
      <c r="M4" s="210">
        <v>7271870.2745023621</v>
      </c>
      <c r="N4" s="210">
        <v>7195601.0562133919</v>
      </c>
      <c r="O4" s="210">
        <v>7290268.7426445093</v>
      </c>
      <c r="P4" s="210">
        <v>7430131.8781399494</v>
      </c>
      <c r="Q4" s="210">
        <v>7628139.6221418632</v>
      </c>
      <c r="R4" s="210">
        <v>7862966.9306410458</v>
      </c>
      <c r="S4" s="210">
        <v>8107890.8197682705</v>
      </c>
      <c r="T4" s="210">
        <v>8310034.829810624</v>
      </c>
      <c r="U4" s="210">
        <v>8486167.243985571</v>
      </c>
      <c r="V4" s="210">
        <v>8631750.8785955738</v>
      </c>
      <c r="W4" s="210">
        <v>8762561.6091053281</v>
      </c>
      <c r="X4" s="210">
        <v>8880909.620864097</v>
      </c>
      <c r="Y4" s="210">
        <v>8990514.079501817</v>
      </c>
      <c r="Z4" s="210">
        <v>9095899.7382309288</v>
      </c>
      <c r="AA4" s="210">
        <v>9203352.923199093</v>
      </c>
      <c r="AB4" s="210">
        <v>9304646.2241271511</v>
      </c>
      <c r="AC4" s="210">
        <v>9407106.2644101195</v>
      </c>
      <c r="AD4" s="210">
        <v>9510869.5208109505</v>
      </c>
      <c r="AE4" s="210">
        <v>9617097.1870682053</v>
      </c>
      <c r="AF4" s="210">
        <v>9718684.3606743347</v>
      </c>
      <c r="AG4" s="210">
        <v>9819923.7285166569</v>
      </c>
      <c r="AH4" s="210">
        <v>9921417.5351223703</v>
      </c>
      <c r="AI4" s="210">
        <v>10012182.333602907</v>
      </c>
      <c r="AJ4" s="210">
        <v>10104083.488644697</v>
      </c>
      <c r="AK4" s="210">
        <v>10191162.204260338</v>
      </c>
      <c r="AL4" s="210">
        <v>10279106.816085923</v>
      </c>
      <c r="AM4" s="210">
        <v>10370437.995071648</v>
      </c>
      <c r="AN4" s="210">
        <v>10455566.819365621</v>
      </c>
      <c r="AO4" s="210">
        <v>10545858.88071488</v>
      </c>
      <c r="AP4" s="210">
        <v>10641266.498642419</v>
      </c>
      <c r="AQ4" s="210">
        <v>10736867.135268833</v>
      </c>
      <c r="AR4" s="210">
        <v>10836636.424843669</v>
      </c>
      <c r="AS4" s="210">
        <v>10934976.963197853</v>
      </c>
      <c r="AT4" s="210">
        <v>11033565.027567567</v>
      </c>
      <c r="AU4" s="210">
        <v>11130425.566490721</v>
      </c>
      <c r="AV4" s="210">
        <v>11232980.157875517</v>
      </c>
      <c r="AW4" s="210">
        <v>11333786.299064221</v>
      </c>
      <c r="AX4" s="210">
        <v>11427978.668555463</v>
      </c>
      <c r="AY4" s="210">
        <v>11535437.469317554</v>
      </c>
      <c r="AZ4" s="210">
        <v>11634712.900547154</v>
      </c>
    </row>
    <row r="5" spans="1:52" x14ac:dyDescent="0.35">
      <c r="A5" s="211" t="s">
        <v>71</v>
      </c>
      <c r="B5" s="212">
        <v>4956235.6415717788</v>
      </c>
      <c r="C5" s="212">
        <v>5046193.0327149155</v>
      </c>
      <c r="D5" s="212">
        <v>5115373.2978105107</v>
      </c>
      <c r="E5" s="212">
        <v>5157472.4367630687</v>
      </c>
      <c r="F5" s="212">
        <v>5218751.4707754841</v>
      </c>
      <c r="G5" s="212">
        <v>5177028.2378330706</v>
      </c>
      <c r="H5" s="212">
        <v>5215142.6625919873</v>
      </c>
      <c r="I5" s="212">
        <v>5271046.8098263731</v>
      </c>
      <c r="J5" s="212">
        <v>5292494.7945104055</v>
      </c>
      <c r="K5" s="212">
        <v>5340302.2349972008</v>
      </c>
      <c r="L5" s="212">
        <v>5286827.6169159124</v>
      </c>
      <c r="M5" s="212">
        <v>5257158.6186905596</v>
      </c>
      <c r="N5" s="212">
        <v>5158724.7435121648</v>
      </c>
      <c r="O5" s="212">
        <v>5207652.9516557772</v>
      </c>
      <c r="P5" s="212">
        <v>5272435.3428030759</v>
      </c>
      <c r="Q5" s="212">
        <v>5387885.2102444749</v>
      </c>
      <c r="R5" s="212">
        <v>5520274.8147117291</v>
      </c>
      <c r="S5" s="212">
        <v>5652635.5417423882</v>
      </c>
      <c r="T5" s="212">
        <v>5749108.8372648656</v>
      </c>
      <c r="U5" s="212">
        <v>5826993.7065583039</v>
      </c>
      <c r="V5" s="212">
        <v>5884882.1114912294</v>
      </c>
      <c r="W5" s="212">
        <v>5932887.5580965206</v>
      </c>
      <c r="X5" s="212">
        <v>5970573.2550912416</v>
      </c>
      <c r="Y5" s="212">
        <v>6004251.4800058724</v>
      </c>
      <c r="Z5" s="212">
        <v>6036800.5987413852</v>
      </c>
      <c r="AA5" s="212">
        <v>6071827.3734947359</v>
      </c>
      <c r="AB5" s="212">
        <v>6103540.2754270183</v>
      </c>
      <c r="AC5" s="212">
        <v>6136895.4891142743</v>
      </c>
      <c r="AD5" s="212">
        <v>6170529.7895988598</v>
      </c>
      <c r="AE5" s="212">
        <v>6203828.3919162378</v>
      </c>
      <c r="AF5" s="212">
        <v>6237886.0714271115</v>
      </c>
      <c r="AG5" s="212">
        <v>6271597.4366068309</v>
      </c>
      <c r="AH5" s="212">
        <v>6302779.7037596619</v>
      </c>
      <c r="AI5" s="212">
        <v>6332051.3444338143</v>
      </c>
      <c r="AJ5" s="212">
        <v>6360401.6981983306</v>
      </c>
      <c r="AK5" s="212">
        <v>6386711.4169503255</v>
      </c>
      <c r="AL5" s="212">
        <v>6411393.4274018705</v>
      </c>
      <c r="AM5" s="212">
        <v>6434799.3843657076</v>
      </c>
      <c r="AN5" s="212">
        <v>6457880.3352712551</v>
      </c>
      <c r="AO5" s="212">
        <v>6485085.3111518146</v>
      </c>
      <c r="AP5" s="212">
        <v>6514352.6152412528</v>
      </c>
      <c r="AQ5" s="212">
        <v>6543430.7752852347</v>
      </c>
      <c r="AR5" s="212">
        <v>6571987.4754772801</v>
      </c>
      <c r="AS5" s="212">
        <v>6601306.0887887711</v>
      </c>
      <c r="AT5" s="212">
        <v>6630748.3453032449</v>
      </c>
      <c r="AU5" s="212">
        <v>6660659.661754488</v>
      </c>
      <c r="AV5" s="212">
        <v>6689879.9085641801</v>
      </c>
      <c r="AW5" s="212">
        <v>6721121.5495139193</v>
      </c>
      <c r="AX5" s="212">
        <v>6754385.9516993063</v>
      </c>
      <c r="AY5" s="212">
        <v>6787905.1907533314</v>
      </c>
      <c r="AZ5" s="212">
        <v>6822764.593018298</v>
      </c>
    </row>
    <row r="6" spans="1:52" x14ac:dyDescent="0.35">
      <c r="A6" s="213" t="s">
        <v>72</v>
      </c>
      <c r="B6" s="214">
        <v>104150.52535982964</v>
      </c>
      <c r="C6" s="214">
        <v>108407.72065375032</v>
      </c>
      <c r="D6" s="214">
        <v>110039.80362883772</v>
      </c>
      <c r="E6" s="214">
        <v>113107.71446926624</v>
      </c>
      <c r="F6" s="214">
        <v>117119.7248381871</v>
      </c>
      <c r="G6" s="214">
        <v>120104.79928295294</v>
      </c>
      <c r="H6" s="214">
        <v>119588.88140983072</v>
      </c>
      <c r="I6" s="214">
        <v>115369.12966162719</v>
      </c>
      <c r="J6" s="214">
        <v>120551.56273126867</v>
      </c>
      <c r="K6" s="214">
        <v>117797.01755933602</v>
      </c>
      <c r="L6" s="214">
        <v>119502.36674384336</v>
      </c>
      <c r="M6" s="214">
        <v>122250.96666502686</v>
      </c>
      <c r="N6" s="214">
        <v>122451.57177330548</v>
      </c>
      <c r="O6" s="214">
        <v>122083.38319756024</v>
      </c>
      <c r="P6" s="214">
        <v>124612.57528253864</v>
      </c>
      <c r="Q6" s="214">
        <v>124572.07616194511</v>
      </c>
      <c r="R6" s="214">
        <v>128870.05098045015</v>
      </c>
      <c r="S6" s="214">
        <v>132947.34329930798</v>
      </c>
      <c r="T6" s="214">
        <v>136529.40465290513</v>
      </c>
      <c r="U6" s="214">
        <v>139955.38674518722</v>
      </c>
      <c r="V6" s="214">
        <v>142917.11748003791</v>
      </c>
      <c r="W6" s="214">
        <v>145388.85239920669</v>
      </c>
      <c r="X6" s="214">
        <v>147602.78895562704</v>
      </c>
      <c r="Y6" s="214">
        <v>149604.31673820197</v>
      </c>
      <c r="Z6" s="214">
        <v>151446.35265187759</v>
      </c>
      <c r="AA6" s="214">
        <v>153437.43969676463</v>
      </c>
      <c r="AB6" s="214">
        <v>155281.54253115607</v>
      </c>
      <c r="AC6" s="214">
        <v>157067.983659313</v>
      </c>
      <c r="AD6" s="214">
        <v>158827.38888441681</v>
      </c>
      <c r="AE6" s="214">
        <v>160569.42780178634</v>
      </c>
      <c r="AF6" s="214">
        <v>162315.14610385554</v>
      </c>
      <c r="AG6" s="214">
        <v>164040.93938136729</v>
      </c>
      <c r="AH6" s="214">
        <v>165704.48396105372</v>
      </c>
      <c r="AI6" s="214">
        <v>167296.40828170959</v>
      </c>
      <c r="AJ6" s="214">
        <v>168825.38310097478</v>
      </c>
      <c r="AK6" s="214">
        <v>170299.39961376545</v>
      </c>
      <c r="AL6" s="214">
        <v>171779.4863548307</v>
      </c>
      <c r="AM6" s="214">
        <v>173286.26469608699</v>
      </c>
      <c r="AN6" s="214">
        <v>174786.70874455266</v>
      </c>
      <c r="AO6" s="214">
        <v>176224.14614056962</v>
      </c>
      <c r="AP6" s="214">
        <v>177559.84785471173</v>
      </c>
      <c r="AQ6" s="214">
        <v>178792.47099356551</v>
      </c>
      <c r="AR6" s="214">
        <v>179960.11800169945</v>
      </c>
      <c r="AS6" s="214">
        <v>181147.64457691179</v>
      </c>
      <c r="AT6" s="214">
        <v>182320.2892344858</v>
      </c>
      <c r="AU6" s="214">
        <v>183554.66115850309</v>
      </c>
      <c r="AV6" s="214">
        <v>184764.75971747586</v>
      </c>
      <c r="AW6" s="214">
        <v>185950.90968993076</v>
      </c>
      <c r="AX6" s="214">
        <v>187128.56499147046</v>
      </c>
      <c r="AY6" s="214">
        <v>188291.09899035923</v>
      </c>
      <c r="AZ6" s="214">
        <v>189503.70800031468</v>
      </c>
    </row>
    <row r="7" spans="1:52" x14ac:dyDescent="0.35">
      <c r="A7" s="215" t="s">
        <v>73</v>
      </c>
      <c r="B7" s="216">
        <v>4300856.6861559851</v>
      </c>
      <c r="C7" s="216">
        <v>4387378.8534340151</v>
      </c>
      <c r="D7" s="216">
        <v>4463501.4769520042</v>
      </c>
      <c r="E7" s="216">
        <v>4495782.2394592762</v>
      </c>
      <c r="F7" s="216">
        <v>4551946.3015192598</v>
      </c>
      <c r="G7" s="216">
        <v>4508359.6913032178</v>
      </c>
      <c r="H7" s="216">
        <v>4549241.5902174888</v>
      </c>
      <c r="I7" s="216">
        <v>4596935.5845874688</v>
      </c>
      <c r="J7" s="216">
        <v>4602751.300402916</v>
      </c>
      <c r="K7" s="216">
        <v>4675474.0519489134</v>
      </c>
      <c r="L7" s="216">
        <v>4624992.1607955759</v>
      </c>
      <c r="M7" s="216">
        <v>4590609.7094043167</v>
      </c>
      <c r="N7" s="216">
        <v>4496349.9073482053</v>
      </c>
      <c r="O7" s="216">
        <v>4548509.1066794833</v>
      </c>
      <c r="P7" s="216">
        <v>4615470.0558499945</v>
      </c>
      <c r="Q7" s="216">
        <v>4719824.7265817737</v>
      </c>
      <c r="R7" s="216">
        <v>4846148.2859855611</v>
      </c>
      <c r="S7" s="216">
        <v>4962457.1632270059</v>
      </c>
      <c r="T7" s="216">
        <v>5046008.8925176151</v>
      </c>
      <c r="U7" s="216">
        <v>5112684.0495539699</v>
      </c>
      <c r="V7" s="216">
        <v>5161273.6998726157</v>
      </c>
      <c r="W7" s="216">
        <v>5201573.9755016956</v>
      </c>
      <c r="X7" s="216">
        <v>5233215.5126370331</v>
      </c>
      <c r="Y7" s="216">
        <v>5261029.2790783281</v>
      </c>
      <c r="Z7" s="216">
        <v>5288061.7827776102</v>
      </c>
      <c r="AA7" s="216">
        <v>5317260.0489445999</v>
      </c>
      <c r="AB7" s="216">
        <v>5343969.2408452975</v>
      </c>
      <c r="AC7" s="216">
        <v>5372394.482121232</v>
      </c>
      <c r="AD7" s="216">
        <v>5400651.7676349618</v>
      </c>
      <c r="AE7" s="216">
        <v>5428393.0795979016</v>
      </c>
      <c r="AF7" s="216">
        <v>5456706.0174886445</v>
      </c>
      <c r="AG7" s="216">
        <v>5484811.0446834946</v>
      </c>
      <c r="AH7" s="216">
        <v>5510636.8896914283</v>
      </c>
      <c r="AI7" s="216">
        <v>5534037.5257663559</v>
      </c>
      <c r="AJ7" s="216">
        <v>5555851.4625866506</v>
      </c>
      <c r="AK7" s="216">
        <v>5575635.3092032764</v>
      </c>
      <c r="AL7" s="216">
        <v>5594056.7740554111</v>
      </c>
      <c r="AM7" s="216">
        <v>5611290.6446769619</v>
      </c>
      <c r="AN7" s="216">
        <v>5628489.5829709843</v>
      </c>
      <c r="AO7" s="216">
        <v>5649877.9247824969</v>
      </c>
      <c r="AP7" s="216">
        <v>5672531.8679585373</v>
      </c>
      <c r="AQ7" s="216">
        <v>5694961.7240507146</v>
      </c>
      <c r="AR7" s="216">
        <v>5716851.9606707674</v>
      </c>
      <c r="AS7" s="216">
        <v>5739308.6057559205</v>
      </c>
      <c r="AT7" s="216">
        <v>5761649.4392979136</v>
      </c>
      <c r="AU7" s="216">
        <v>5784149.2419747906</v>
      </c>
      <c r="AV7" s="216">
        <v>5805925.9006568966</v>
      </c>
      <c r="AW7" s="216">
        <v>5829396.6059630532</v>
      </c>
      <c r="AX7" s="216">
        <v>5854386.6207689447</v>
      </c>
      <c r="AY7" s="216">
        <v>5879553.7094475199</v>
      </c>
      <c r="AZ7" s="216">
        <v>5905715.692238125</v>
      </c>
    </row>
    <row r="8" spans="1:52" x14ac:dyDescent="0.35">
      <c r="A8" s="215" t="s">
        <v>74</v>
      </c>
      <c r="B8" s="216">
        <v>551228.43005596381</v>
      </c>
      <c r="C8" s="216">
        <v>550406.45862715039</v>
      </c>
      <c r="D8" s="216">
        <v>541832.01722966915</v>
      </c>
      <c r="E8" s="216">
        <v>548582.48283452599</v>
      </c>
      <c r="F8" s="216">
        <v>549685.44441803708</v>
      </c>
      <c r="G8" s="216">
        <v>548563.74724689964</v>
      </c>
      <c r="H8" s="216">
        <v>546312.19096466829</v>
      </c>
      <c r="I8" s="216">
        <v>558742.09557727713</v>
      </c>
      <c r="J8" s="216">
        <v>569191.93137622019</v>
      </c>
      <c r="K8" s="216">
        <v>547031.16548895219</v>
      </c>
      <c r="L8" s="216">
        <v>542333.08937649301</v>
      </c>
      <c r="M8" s="216">
        <v>544297.94262121571</v>
      </c>
      <c r="N8" s="216">
        <v>539923.2643906544</v>
      </c>
      <c r="O8" s="216">
        <v>537060.46177873341</v>
      </c>
      <c r="P8" s="216">
        <v>532352.71167054272</v>
      </c>
      <c r="Q8" s="216">
        <v>543488.40750075632</v>
      </c>
      <c r="R8" s="216">
        <v>545256.47774571704</v>
      </c>
      <c r="S8" s="216">
        <v>557231.03521607455</v>
      </c>
      <c r="T8" s="216">
        <v>566570.54009434534</v>
      </c>
      <c r="U8" s="216">
        <v>574354.27025914681</v>
      </c>
      <c r="V8" s="216">
        <v>580691.29413857625</v>
      </c>
      <c r="W8" s="216">
        <v>585924.73019561789</v>
      </c>
      <c r="X8" s="216">
        <v>589754.95349858166</v>
      </c>
      <c r="Y8" s="216">
        <v>593617.88418934215</v>
      </c>
      <c r="Z8" s="216">
        <v>597292.46331189747</v>
      </c>
      <c r="AA8" s="216">
        <v>601129.8848533713</v>
      </c>
      <c r="AB8" s="216">
        <v>604289.49205056485</v>
      </c>
      <c r="AC8" s="216">
        <v>607433.0233337289</v>
      </c>
      <c r="AD8" s="216">
        <v>611050.63307948143</v>
      </c>
      <c r="AE8" s="216">
        <v>614865.88451655058</v>
      </c>
      <c r="AF8" s="216">
        <v>618864.90783461195</v>
      </c>
      <c r="AG8" s="216">
        <v>622745.45254196913</v>
      </c>
      <c r="AH8" s="216">
        <v>626438.33010717912</v>
      </c>
      <c r="AI8" s="216">
        <v>630717.41038574791</v>
      </c>
      <c r="AJ8" s="216">
        <v>635724.85251070571</v>
      </c>
      <c r="AK8" s="216">
        <v>640776.70813328424</v>
      </c>
      <c r="AL8" s="216">
        <v>645557.16699162882</v>
      </c>
      <c r="AM8" s="216">
        <v>650222.47499265906</v>
      </c>
      <c r="AN8" s="216">
        <v>654604.04355571815</v>
      </c>
      <c r="AO8" s="216">
        <v>658983.2402287483</v>
      </c>
      <c r="AP8" s="216">
        <v>664260.8994280037</v>
      </c>
      <c r="AQ8" s="216">
        <v>669676.58024095453</v>
      </c>
      <c r="AR8" s="216">
        <v>675175.39680481376</v>
      </c>
      <c r="AS8" s="216">
        <v>680849.83845593873</v>
      </c>
      <c r="AT8" s="216">
        <v>686778.61677084549</v>
      </c>
      <c r="AU8" s="216">
        <v>692955.75862119428</v>
      </c>
      <c r="AV8" s="216">
        <v>699189.2481898081</v>
      </c>
      <c r="AW8" s="216">
        <v>705774.03386093525</v>
      </c>
      <c r="AX8" s="216">
        <v>712870.76593889133</v>
      </c>
      <c r="AY8" s="216">
        <v>720060.38231545174</v>
      </c>
      <c r="AZ8" s="216">
        <v>727545.1927798586</v>
      </c>
    </row>
    <row r="9" spans="1:52" x14ac:dyDescent="0.35">
      <c r="A9" s="211" t="s">
        <v>75</v>
      </c>
      <c r="B9" s="212">
        <v>451602.27583365235</v>
      </c>
      <c r="C9" s="212">
        <v>454490.04106434179</v>
      </c>
      <c r="D9" s="212">
        <v>447799.87801795464</v>
      </c>
      <c r="E9" s="212">
        <v>444529.38414705161</v>
      </c>
      <c r="F9" s="212">
        <v>454157.67721524404</v>
      </c>
      <c r="G9" s="212">
        <v>463484.70238087868</v>
      </c>
      <c r="H9" s="212">
        <v>477214.02677690779</v>
      </c>
      <c r="I9" s="212">
        <v>486365.87698689842</v>
      </c>
      <c r="J9" s="212">
        <v>505321.48856848199</v>
      </c>
      <c r="K9" s="212">
        <v>498194.40075087151</v>
      </c>
      <c r="L9" s="212">
        <v>502897.00041386345</v>
      </c>
      <c r="M9" s="212">
        <v>512478.0027032792</v>
      </c>
      <c r="N9" s="212">
        <v>519793.42861883767</v>
      </c>
      <c r="O9" s="212">
        <v>525935.89730185852</v>
      </c>
      <c r="P9" s="212">
        <v>534380.09085520636</v>
      </c>
      <c r="Q9" s="212">
        <v>544261.48886478855</v>
      </c>
      <c r="R9" s="212">
        <v>555786.92597339</v>
      </c>
      <c r="S9" s="212">
        <v>573305.86191911995</v>
      </c>
      <c r="T9" s="212">
        <v>589645.93686834874</v>
      </c>
      <c r="U9" s="212">
        <v>605317.64907608309</v>
      </c>
      <c r="V9" s="212">
        <v>618966.31970597594</v>
      </c>
      <c r="W9" s="212">
        <v>630978.17718538432</v>
      </c>
      <c r="X9" s="212">
        <v>642640.74452360161</v>
      </c>
      <c r="Y9" s="212">
        <v>654861.09975253441</v>
      </c>
      <c r="Z9" s="212">
        <v>665535.31551172549</v>
      </c>
      <c r="AA9" s="212">
        <v>679197.64853582939</v>
      </c>
      <c r="AB9" s="212">
        <v>692943.08690393437</v>
      </c>
      <c r="AC9" s="212">
        <v>707496.0182948733</v>
      </c>
      <c r="AD9" s="212">
        <v>720093.63825161825</v>
      </c>
      <c r="AE9" s="212">
        <v>732333.51397159032</v>
      </c>
      <c r="AF9" s="212">
        <v>744395.01821724221</v>
      </c>
      <c r="AG9" s="212">
        <v>756730.70254093758</v>
      </c>
      <c r="AH9" s="212">
        <v>768770.47695863037</v>
      </c>
      <c r="AI9" s="212">
        <v>781043.56393430964</v>
      </c>
      <c r="AJ9" s="212">
        <v>792442.39659057476</v>
      </c>
      <c r="AK9" s="212">
        <v>804233.28896578937</v>
      </c>
      <c r="AL9" s="212">
        <v>815227.13508474885</v>
      </c>
      <c r="AM9" s="212">
        <v>825638.37131493713</v>
      </c>
      <c r="AN9" s="212">
        <v>836486.74378612498</v>
      </c>
      <c r="AO9" s="212">
        <v>847468.73872355733</v>
      </c>
      <c r="AP9" s="212">
        <v>858167.17354655196</v>
      </c>
      <c r="AQ9" s="212">
        <v>868983.3054757124</v>
      </c>
      <c r="AR9" s="212">
        <v>879601.72396149114</v>
      </c>
      <c r="AS9" s="212">
        <v>890530.88474134041</v>
      </c>
      <c r="AT9" s="212">
        <v>901193.93789706682</v>
      </c>
      <c r="AU9" s="212">
        <v>912185.25765035604</v>
      </c>
      <c r="AV9" s="212">
        <v>922460.11326347536</v>
      </c>
      <c r="AW9" s="212">
        <v>933301.22803940775</v>
      </c>
      <c r="AX9" s="212">
        <v>944477.39503831009</v>
      </c>
      <c r="AY9" s="212">
        <v>955783.74128445005</v>
      </c>
      <c r="AZ9" s="212">
        <v>969401.96906688926</v>
      </c>
    </row>
    <row r="10" spans="1:52" x14ac:dyDescent="0.35">
      <c r="A10" s="213" t="s">
        <v>76</v>
      </c>
      <c r="B10" s="214">
        <v>312713.79316390824</v>
      </c>
      <c r="C10" s="214">
        <v>308468.88607944158</v>
      </c>
      <c r="D10" s="214">
        <v>298123.48532880447</v>
      </c>
      <c r="E10" s="214">
        <v>291778.31435149547</v>
      </c>
      <c r="F10" s="214">
        <v>292706.53977899993</v>
      </c>
      <c r="G10" s="214">
        <v>297286.50492199999</v>
      </c>
      <c r="H10" s="214">
        <v>305039.89861599996</v>
      </c>
      <c r="I10" s="214">
        <v>307698.45699899993</v>
      </c>
      <c r="J10" s="214">
        <v>314174.94044399995</v>
      </c>
      <c r="K10" s="214">
        <v>300636.41833891696</v>
      </c>
      <c r="L10" s="214">
        <v>300906.18940240203</v>
      </c>
      <c r="M10" s="214">
        <v>306393.98409337999</v>
      </c>
      <c r="N10" s="214">
        <v>311066.95878564822</v>
      </c>
      <c r="O10" s="214">
        <v>314916.23435359698</v>
      </c>
      <c r="P10" s="214">
        <v>323013.44617924001</v>
      </c>
      <c r="Q10" s="214">
        <v>328225.04573775321</v>
      </c>
      <c r="R10" s="214">
        <v>335371.35920439428</v>
      </c>
      <c r="S10" s="214">
        <v>344008.71552848286</v>
      </c>
      <c r="T10" s="214">
        <v>352166.26234725758</v>
      </c>
      <c r="U10" s="214">
        <v>359326.07108345424</v>
      </c>
      <c r="V10" s="214">
        <v>365033.83768109797</v>
      </c>
      <c r="W10" s="214">
        <v>369570.21288882475</v>
      </c>
      <c r="X10" s="214">
        <v>373131.42639459245</v>
      </c>
      <c r="Y10" s="214">
        <v>377362.05955666339</v>
      </c>
      <c r="Z10" s="214">
        <v>381195.47140499461</v>
      </c>
      <c r="AA10" s="214">
        <v>386017.6024645259</v>
      </c>
      <c r="AB10" s="214">
        <v>390360.15392617346</v>
      </c>
      <c r="AC10" s="214">
        <v>394386.74396399222</v>
      </c>
      <c r="AD10" s="214">
        <v>397445.7867738785</v>
      </c>
      <c r="AE10" s="214">
        <v>400656.01913468586</v>
      </c>
      <c r="AF10" s="214">
        <v>404261.06921965966</v>
      </c>
      <c r="AG10" s="214">
        <v>407798.4250785308</v>
      </c>
      <c r="AH10" s="214">
        <v>410430.04563452088</v>
      </c>
      <c r="AI10" s="214">
        <v>414283.54529858468</v>
      </c>
      <c r="AJ10" s="214">
        <v>417798.7177305427</v>
      </c>
      <c r="AK10" s="214">
        <v>421382.87608286174</v>
      </c>
      <c r="AL10" s="214">
        <v>424661.03668496507</v>
      </c>
      <c r="AM10" s="214">
        <v>427357.78613584425</v>
      </c>
      <c r="AN10" s="214">
        <v>430554.39761513262</v>
      </c>
      <c r="AO10" s="214">
        <v>433929.13892235054</v>
      </c>
      <c r="AP10" s="214">
        <v>437032.4825802691</v>
      </c>
      <c r="AQ10" s="214">
        <v>440173.51842398208</v>
      </c>
      <c r="AR10" s="214">
        <v>442989.37747852184</v>
      </c>
      <c r="AS10" s="214">
        <v>445966.54258283443</v>
      </c>
      <c r="AT10" s="214">
        <v>448623.92809730693</v>
      </c>
      <c r="AU10" s="214">
        <v>451469.18601783016</v>
      </c>
      <c r="AV10" s="214">
        <v>453601.75552721543</v>
      </c>
      <c r="AW10" s="214">
        <v>456278.88455516909</v>
      </c>
      <c r="AX10" s="214">
        <v>459573.44129083958</v>
      </c>
      <c r="AY10" s="214">
        <v>462606.64108973998</v>
      </c>
      <c r="AZ10" s="214">
        <v>467109.39693179849</v>
      </c>
    </row>
    <row r="11" spans="1:52" x14ac:dyDescent="0.35">
      <c r="A11" s="215" t="s">
        <v>77</v>
      </c>
      <c r="B11" s="216">
        <v>58796</v>
      </c>
      <c r="C11" s="216">
        <v>65126</v>
      </c>
      <c r="D11" s="216">
        <v>68005</v>
      </c>
      <c r="E11" s="216">
        <v>70661</v>
      </c>
      <c r="F11" s="216">
        <v>76111</v>
      </c>
      <c r="G11" s="216">
        <v>80113</v>
      </c>
      <c r="H11" s="216">
        <v>84315</v>
      </c>
      <c r="I11" s="216">
        <v>88695</v>
      </c>
      <c r="J11" s="216">
        <v>97603.000000000029</v>
      </c>
      <c r="K11" s="216">
        <v>104100</v>
      </c>
      <c r="L11" s="216">
        <v>105869.37834343799</v>
      </c>
      <c r="M11" s="216">
        <v>108738</v>
      </c>
      <c r="N11" s="216">
        <v>109804</v>
      </c>
      <c r="O11" s="216">
        <v>111668.00000000001</v>
      </c>
      <c r="P11" s="216">
        <v>110740</v>
      </c>
      <c r="Q11" s="216">
        <v>113672.99999999999</v>
      </c>
      <c r="R11" s="216">
        <v>114562.94439842906</v>
      </c>
      <c r="S11" s="216">
        <v>119767.08521436954</v>
      </c>
      <c r="T11" s="216">
        <v>124611.74187438221</v>
      </c>
      <c r="U11" s="216">
        <v>130130.40699907708</v>
      </c>
      <c r="V11" s="216">
        <v>135587.77230570125</v>
      </c>
      <c r="W11" s="216">
        <v>140974.56634577783</v>
      </c>
      <c r="X11" s="216">
        <v>147367.75467916863</v>
      </c>
      <c r="Y11" s="216">
        <v>153478.09020194036</v>
      </c>
      <c r="Z11" s="216">
        <v>158407.62926572846</v>
      </c>
      <c r="AA11" s="216">
        <v>165082.41660465611</v>
      </c>
      <c r="AB11" s="216">
        <v>172616.92247802316</v>
      </c>
      <c r="AC11" s="216">
        <v>181459.27308012795</v>
      </c>
      <c r="AD11" s="216">
        <v>189373.46329751861</v>
      </c>
      <c r="AE11" s="216">
        <v>196842.89810908589</v>
      </c>
      <c r="AF11" s="216">
        <v>203695.81368121196</v>
      </c>
      <c r="AG11" s="216">
        <v>210899.32576617112</v>
      </c>
      <c r="AH11" s="216">
        <v>218674.90240848548</v>
      </c>
      <c r="AI11" s="216">
        <v>225298.12303490311</v>
      </c>
      <c r="AJ11" s="216">
        <v>231343.89629591184</v>
      </c>
      <c r="AK11" s="216">
        <v>237643.53663134846</v>
      </c>
      <c r="AL11" s="216">
        <v>243416.18203243212</v>
      </c>
      <c r="AM11" s="216">
        <v>249153.74118840919</v>
      </c>
      <c r="AN11" s="216">
        <v>254813.59275948006</v>
      </c>
      <c r="AO11" s="216">
        <v>260395.50875277573</v>
      </c>
      <c r="AP11" s="216">
        <v>265925.76003908046</v>
      </c>
      <c r="AQ11" s="216">
        <v>271486.20914193633</v>
      </c>
      <c r="AR11" s="216">
        <v>277133.75424049783</v>
      </c>
      <c r="AS11" s="216">
        <v>282847.89270994416</v>
      </c>
      <c r="AT11" s="216">
        <v>288539.47287495586</v>
      </c>
      <c r="AU11" s="216">
        <v>294254.7726045684</v>
      </c>
      <c r="AV11" s="216">
        <v>299885.05169530283</v>
      </c>
      <c r="AW11" s="216">
        <v>305395.78542929457</v>
      </c>
      <c r="AX11" s="216">
        <v>310617.75449889095</v>
      </c>
      <c r="AY11" s="216">
        <v>316158.88966419012</v>
      </c>
      <c r="AZ11" s="216">
        <v>322466.74357667466</v>
      </c>
    </row>
    <row r="12" spans="1:52" x14ac:dyDescent="0.35">
      <c r="A12" s="215" t="s">
        <v>78</v>
      </c>
      <c r="B12" s="216">
        <v>80092.482669744102</v>
      </c>
      <c r="C12" s="216">
        <v>80895.154984900233</v>
      </c>
      <c r="D12" s="216">
        <v>81671.392689150176</v>
      </c>
      <c r="E12" s="216">
        <v>82090.069795556119</v>
      </c>
      <c r="F12" s="216">
        <v>85340.137436244113</v>
      </c>
      <c r="G12" s="216">
        <v>86085.197458878698</v>
      </c>
      <c r="H12" s="216">
        <v>87859.128160907829</v>
      </c>
      <c r="I12" s="216">
        <v>89972.419987898509</v>
      </c>
      <c r="J12" s="216">
        <v>93543.54812448204</v>
      </c>
      <c r="K12" s="216">
        <v>93457.982411954523</v>
      </c>
      <c r="L12" s="216">
        <v>96121.432668023423</v>
      </c>
      <c r="M12" s="216">
        <v>97346.018609899213</v>
      </c>
      <c r="N12" s="216">
        <v>98922.469833189461</v>
      </c>
      <c r="O12" s="216">
        <v>99351.662948261495</v>
      </c>
      <c r="P12" s="216">
        <v>100626.64467596638</v>
      </c>
      <c r="Q12" s="216">
        <v>102363.4431270354</v>
      </c>
      <c r="R12" s="216">
        <v>105852.62237056663</v>
      </c>
      <c r="S12" s="216">
        <v>109530.06117626758</v>
      </c>
      <c r="T12" s="216">
        <v>112867.93264670896</v>
      </c>
      <c r="U12" s="216">
        <v>115861.17099355183</v>
      </c>
      <c r="V12" s="216">
        <v>118344.70971917672</v>
      </c>
      <c r="W12" s="216">
        <v>120433.39795078179</v>
      </c>
      <c r="X12" s="216">
        <v>122141.56344984047</v>
      </c>
      <c r="Y12" s="216">
        <v>124020.9499939307</v>
      </c>
      <c r="Z12" s="216">
        <v>125932.21484100244</v>
      </c>
      <c r="AA12" s="216">
        <v>128097.62946664741</v>
      </c>
      <c r="AB12" s="216">
        <v>129966.01049973775</v>
      </c>
      <c r="AC12" s="216">
        <v>131650.00125075303</v>
      </c>
      <c r="AD12" s="216">
        <v>133274.38818022123</v>
      </c>
      <c r="AE12" s="216">
        <v>134834.59672781863</v>
      </c>
      <c r="AF12" s="216">
        <v>136438.13531637064</v>
      </c>
      <c r="AG12" s="216">
        <v>138032.95169623572</v>
      </c>
      <c r="AH12" s="216">
        <v>139665.52891562408</v>
      </c>
      <c r="AI12" s="216">
        <v>141461.89560082185</v>
      </c>
      <c r="AJ12" s="216">
        <v>143299.78256412022</v>
      </c>
      <c r="AK12" s="216">
        <v>145206.8762515792</v>
      </c>
      <c r="AL12" s="216">
        <v>147149.91636735169</v>
      </c>
      <c r="AM12" s="216">
        <v>149126.8439906837</v>
      </c>
      <c r="AN12" s="216">
        <v>151118.75341151239</v>
      </c>
      <c r="AO12" s="216">
        <v>153144.091048431</v>
      </c>
      <c r="AP12" s="216">
        <v>155208.93092720228</v>
      </c>
      <c r="AQ12" s="216">
        <v>157323.57790979402</v>
      </c>
      <c r="AR12" s="216">
        <v>159478.59224247144</v>
      </c>
      <c r="AS12" s="216">
        <v>161716.44944856188</v>
      </c>
      <c r="AT12" s="216">
        <v>164030.53692480415</v>
      </c>
      <c r="AU12" s="216">
        <v>166461.29902795752</v>
      </c>
      <c r="AV12" s="216">
        <v>168973.3060409571</v>
      </c>
      <c r="AW12" s="216">
        <v>171626.55805494412</v>
      </c>
      <c r="AX12" s="216">
        <v>174286.19924857956</v>
      </c>
      <c r="AY12" s="216">
        <v>177018.21053051995</v>
      </c>
      <c r="AZ12" s="216">
        <v>179825.82855841605</v>
      </c>
    </row>
    <row r="13" spans="1:52" x14ac:dyDescent="0.35">
      <c r="A13" s="211" t="s">
        <v>79</v>
      </c>
      <c r="B13" s="212">
        <v>1130957.6696290753</v>
      </c>
      <c r="C13" s="212">
        <v>1101918.5572242734</v>
      </c>
      <c r="D13" s="212">
        <v>1085945.9556826809</v>
      </c>
      <c r="E13" s="212">
        <v>1108841.5446486888</v>
      </c>
      <c r="F13" s="212">
        <v>1246239.9310140004</v>
      </c>
      <c r="G13" s="212">
        <v>1342624.9617049396</v>
      </c>
      <c r="H13" s="212">
        <v>1392959.3701531985</v>
      </c>
      <c r="I13" s="212">
        <v>1518371.3658825643</v>
      </c>
      <c r="J13" s="212">
        <v>1515215.4545028978</v>
      </c>
      <c r="K13" s="212">
        <v>1438136.0292857392</v>
      </c>
      <c r="L13" s="212">
        <v>1425645.2401431217</v>
      </c>
      <c r="M13" s="212">
        <v>1502233.6531085232</v>
      </c>
      <c r="N13" s="212">
        <v>1517082.8840823886</v>
      </c>
      <c r="O13" s="212">
        <v>1556679.8936868738</v>
      </c>
      <c r="P13" s="212">
        <v>1623316.4444816671</v>
      </c>
      <c r="Q13" s="212">
        <v>1695992.9230325993</v>
      </c>
      <c r="R13" s="212">
        <v>1786905.189955926</v>
      </c>
      <c r="S13" s="212">
        <v>1881949.4161067624</v>
      </c>
      <c r="T13" s="212">
        <v>1971280.0556774093</v>
      </c>
      <c r="U13" s="212">
        <v>2053855.8883511836</v>
      </c>
      <c r="V13" s="212">
        <v>2127902.4473983683</v>
      </c>
      <c r="W13" s="212">
        <v>2198695.8738234225</v>
      </c>
      <c r="X13" s="212">
        <v>2267695.6212492539</v>
      </c>
      <c r="Y13" s="212">
        <v>2331401.4997434099</v>
      </c>
      <c r="Z13" s="212">
        <v>2393563.8239778168</v>
      </c>
      <c r="AA13" s="212">
        <v>2452327.9011685285</v>
      </c>
      <c r="AB13" s="212">
        <v>2508162.8617961975</v>
      </c>
      <c r="AC13" s="212">
        <v>2562714.7570009725</v>
      </c>
      <c r="AD13" s="212">
        <v>2620246.0929604732</v>
      </c>
      <c r="AE13" s="212">
        <v>2680935.2811803771</v>
      </c>
      <c r="AF13" s="212">
        <v>2736403.2710299813</v>
      </c>
      <c r="AG13" s="212">
        <v>2791595.5893688882</v>
      </c>
      <c r="AH13" s="212">
        <v>2849867.3544040779</v>
      </c>
      <c r="AI13" s="212">
        <v>2899087.4252347834</v>
      </c>
      <c r="AJ13" s="212">
        <v>2951239.393855792</v>
      </c>
      <c r="AK13" s="212">
        <v>3000217.4983442225</v>
      </c>
      <c r="AL13" s="212">
        <v>3052486.2535993047</v>
      </c>
      <c r="AM13" s="212">
        <v>3110000.2393910028</v>
      </c>
      <c r="AN13" s="212">
        <v>3161199.7403082401</v>
      </c>
      <c r="AO13" s="212">
        <v>3213304.8308395082</v>
      </c>
      <c r="AP13" s="212">
        <v>3268746.7098546149</v>
      </c>
      <c r="AQ13" s="212">
        <v>3324453.0545078861</v>
      </c>
      <c r="AR13" s="212">
        <v>3385047.2254048977</v>
      </c>
      <c r="AS13" s="212">
        <v>3443139.9896677425</v>
      </c>
      <c r="AT13" s="212">
        <v>3501622.7443672558</v>
      </c>
      <c r="AU13" s="212">
        <v>3557580.6470858776</v>
      </c>
      <c r="AV13" s="212">
        <v>3620640.136047862</v>
      </c>
      <c r="AW13" s="212">
        <v>3679363.5215108935</v>
      </c>
      <c r="AX13" s="212">
        <v>3729115.321817846</v>
      </c>
      <c r="AY13" s="212">
        <v>3791748.5372797716</v>
      </c>
      <c r="AZ13" s="212">
        <v>3842546.3384619667</v>
      </c>
    </row>
    <row r="14" spans="1:52" x14ac:dyDescent="0.35">
      <c r="A14" s="213" t="s">
        <v>80</v>
      </c>
      <c r="B14" s="214">
        <v>92291.247015297486</v>
      </c>
      <c r="C14" s="214">
        <v>91191.361403363655</v>
      </c>
      <c r="D14" s="214">
        <v>90645.116791834182</v>
      </c>
      <c r="E14" s="214">
        <v>93155.47750879114</v>
      </c>
      <c r="F14" s="214">
        <v>97875.061863274299</v>
      </c>
      <c r="G14" s="214">
        <v>102013.1741677168</v>
      </c>
      <c r="H14" s="214">
        <v>105315.34969986462</v>
      </c>
      <c r="I14" s="214">
        <v>110317.55806036395</v>
      </c>
      <c r="J14" s="214">
        <v>105683.32508993949</v>
      </c>
      <c r="K14" s="214">
        <v>100227.37170072366</v>
      </c>
      <c r="L14" s="214">
        <v>101496.75054167997</v>
      </c>
      <c r="M14" s="214">
        <v>103148.56484483917</v>
      </c>
      <c r="N14" s="214">
        <v>97889.92472442922</v>
      </c>
      <c r="O14" s="214">
        <v>92393.968620263491</v>
      </c>
      <c r="P14" s="214">
        <v>92761.606924854714</v>
      </c>
      <c r="Q14" s="214">
        <v>97197.878817370802</v>
      </c>
      <c r="R14" s="214">
        <v>102426.97513613451</v>
      </c>
      <c r="S14" s="214">
        <v>105643.4552312626</v>
      </c>
      <c r="T14" s="214">
        <v>108791.93155208205</v>
      </c>
      <c r="U14" s="214">
        <v>111660.34772480864</v>
      </c>
      <c r="V14" s="214">
        <v>114258.48754671469</v>
      </c>
      <c r="W14" s="214">
        <v>116847.56723372613</v>
      </c>
      <c r="X14" s="214">
        <v>119387.40620377369</v>
      </c>
      <c r="Y14" s="214">
        <v>121604.5629347662</v>
      </c>
      <c r="Z14" s="214">
        <v>124077.2719524663</v>
      </c>
      <c r="AA14" s="214">
        <v>126909.69409035869</v>
      </c>
      <c r="AB14" s="214">
        <v>129380.74954004296</v>
      </c>
      <c r="AC14" s="214">
        <v>131561.13012532232</v>
      </c>
      <c r="AD14" s="214">
        <v>133953.43210760347</v>
      </c>
      <c r="AE14" s="214">
        <v>136367.08184755742</v>
      </c>
      <c r="AF14" s="214">
        <v>138803.26266242308</v>
      </c>
      <c r="AG14" s="214">
        <v>141209.28370493234</v>
      </c>
      <c r="AH14" s="214">
        <v>143690.29889435909</v>
      </c>
      <c r="AI14" s="214">
        <v>146235.91740395501</v>
      </c>
      <c r="AJ14" s="214">
        <v>148933.26646082345</v>
      </c>
      <c r="AK14" s="214">
        <v>151675.87083217723</v>
      </c>
      <c r="AL14" s="214">
        <v>154456.72939135568</v>
      </c>
      <c r="AM14" s="214">
        <v>157286.2871186788</v>
      </c>
      <c r="AN14" s="214">
        <v>160154.30477161836</v>
      </c>
      <c r="AO14" s="214">
        <v>163047.84427473194</v>
      </c>
      <c r="AP14" s="214">
        <v>166067.31962163639</v>
      </c>
      <c r="AQ14" s="214">
        <v>169148.94403961956</v>
      </c>
      <c r="AR14" s="214">
        <v>172340.8773137228</v>
      </c>
      <c r="AS14" s="214">
        <v>175620.00490289292</v>
      </c>
      <c r="AT14" s="214">
        <v>178992.33481085926</v>
      </c>
      <c r="AU14" s="214">
        <v>182455.80940479971</v>
      </c>
      <c r="AV14" s="214">
        <v>186048.0062766817</v>
      </c>
      <c r="AW14" s="214">
        <v>189672.19815302215</v>
      </c>
      <c r="AX14" s="214">
        <v>193332.35603615845</v>
      </c>
      <c r="AY14" s="214">
        <v>197199.49449205465</v>
      </c>
      <c r="AZ14" s="214">
        <v>201012.92310620737</v>
      </c>
    </row>
    <row r="15" spans="1:52" x14ac:dyDescent="0.35">
      <c r="A15" s="215" t="s">
        <v>81</v>
      </c>
      <c r="B15" s="216">
        <v>367222.25298470247</v>
      </c>
      <c r="C15" s="216">
        <v>364300.13859663642</v>
      </c>
      <c r="D15" s="216">
        <v>356802.38320816593</v>
      </c>
      <c r="E15" s="216">
        <v>372391.02249120903</v>
      </c>
      <c r="F15" s="216">
        <v>397836.4381367258</v>
      </c>
      <c r="G15" s="216">
        <v>427885.3258322833</v>
      </c>
      <c r="H15" s="216">
        <v>446704.15030013543</v>
      </c>
      <c r="I15" s="216">
        <v>464828.44193963619</v>
      </c>
      <c r="J15" s="216">
        <v>457093.93682561145</v>
      </c>
      <c r="K15" s="216">
        <v>423949.60263783165</v>
      </c>
      <c r="L15" s="216">
        <v>437227.85018536507</v>
      </c>
      <c r="M15" s="216">
        <v>475752.27325730067</v>
      </c>
      <c r="N15" s="216">
        <v>474017.79948834883</v>
      </c>
      <c r="O15" s="216">
        <v>488888.57258670317</v>
      </c>
      <c r="P15" s="216">
        <v>516633.66633602954</v>
      </c>
      <c r="Q15" s="216">
        <v>551807.58525995375</v>
      </c>
      <c r="R15" s="216">
        <v>604544.47422586812</v>
      </c>
      <c r="S15" s="216">
        <v>630597.24639888608</v>
      </c>
      <c r="T15" s="216">
        <v>656061.15189295704</v>
      </c>
      <c r="U15" s="216">
        <v>678954.97546903091</v>
      </c>
      <c r="V15" s="216">
        <v>699402.36789573682</v>
      </c>
      <c r="W15" s="216">
        <v>719751.70100385649</v>
      </c>
      <c r="X15" s="216">
        <v>741318.1922309061</v>
      </c>
      <c r="Y15" s="216">
        <v>759613.53290250653</v>
      </c>
      <c r="Z15" s="216">
        <v>778615.41602293251</v>
      </c>
      <c r="AA15" s="216">
        <v>800829.84102407738</v>
      </c>
      <c r="AB15" s="216">
        <v>821587.58560627722</v>
      </c>
      <c r="AC15" s="216">
        <v>842107.95699721389</v>
      </c>
      <c r="AD15" s="216">
        <v>862328.47075929772</v>
      </c>
      <c r="AE15" s="216">
        <v>882469.69305677281</v>
      </c>
      <c r="AF15" s="216">
        <v>901402.55726125173</v>
      </c>
      <c r="AG15" s="216">
        <v>920260.11200015293</v>
      </c>
      <c r="AH15" s="216">
        <v>939972.46876904496</v>
      </c>
      <c r="AI15" s="216">
        <v>957318.304891409</v>
      </c>
      <c r="AJ15" s="216">
        <v>975302.50359961949</v>
      </c>
      <c r="AK15" s="216">
        <v>992621.15539271408</v>
      </c>
      <c r="AL15" s="216">
        <v>1010622.3801365339</v>
      </c>
      <c r="AM15" s="216">
        <v>1029848.2602045501</v>
      </c>
      <c r="AN15" s="216">
        <v>1047702.9768876043</v>
      </c>
      <c r="AO15" s="216">
        <v>1065754.9881327418</v>
      </c>
      <c r="AP15" s="216">
        <v>1084661.0393839341</v>
      </c>
      <c r="AQ15" s="216">
        <v>1103762.2841241281</v>
      </c>
      <c r="AR15" s="216">
        <v>1124048.3689937219</v>
      </c>
      <c r="AS15" s="216">
        <v>1143940.7638970651</v>
      </c>
      <c r="AT15" s="216">
        <v>1163983.3123466042</v>
      </c>
      <c r="AU15" s="216">
        <v>1183411.0278314529</v>
      </c>
      <c r="AV15" s="216">
        <v>1204406.224352957</v>
      </c>
      <c r="AW15" s="216">
        <v>1224259.6226035433</v>
      </c>
      <c r="AX15" s="216">
        <v>1241825.5830170512</v>
      </c>
      <c r="AY15" s="216">
        <v>1262648.2373663615</v>
      </c>
      <c r="AZ15" s="216">
        <v>1280340.5689232217</v>
      </c>
    </row>
    <row r="16" spans="1:52" x14ac:dyDescent="0.35">
      <c r="A16" s="215" t="s">
        <v>82</v>
      </c>
      <c r="B16" s="216">
        <v>671444.16962907545</v>
      </c>
      <c r="C16" s="216">
        <v>646427.05722427345</v>
      </c>
      <c r="D16" s="216">
        <v>638498.45568268083</v>
      </c>
      <c r="E16" s="216">
        <v>643295.04464868864</v>
      </c>
      <c r="F16" s="216">
        <v>750528.43101400044</v>
      </c>
      <c r="G16" s="216">
        <v>812726.46170493937</v>
      </c>
      <c r="H16" s="216">
        <v>840939.87015319848</v>
      </c>
      <c r="I16" s="216">
        <v>943225.36588256434</v>
      </c>
      <c r="J16" s="216">
        <v>952438.192587347</v>
      </c>
      <c r="K16" s="216">
        <v>913959.05494718382</v>
      </c>
      <c r="L16" s="216">
        <v>886920.63941607659</v>
      </c>
      <c r="M16" s="216">
        <v>923332.81500638323</v>
      </c>
      <c r="N16" s="216">
        <v>945175.15986961045</v>
      </c>
      <c r="O16" s="216">
        <v>975397.3524799071</v>
      </c>
      <c r="P16" s="216">
        <v>1013921.171220783</v>
      </c>
      <c r="Q16" s="216">
        <v>1046987.4589552747</v>
      </c>
      <c r="R16" s="216">
        <v>1079933.7405939235</v>
      </c>
      <c r="S16" s="216">
        <v>1145708.7144766136</v>
      </c>
      <c r="T16" s="216">
        <v>1206426.9722323702</v>
      </c>
      <c r="U16" s="216">
        <v>1263240.5651573441</v>
      </c>
      <c r="V16" s="216">
        <v>1314241.5919559165</v>
      </c>
      <c r="W16" s="216">
        <v>1362096.6055858398</v>
      </c>
      <c r="X16" s="216">
        <v>1406990.0228145742</v>
      </c>
      <c r="Y16" s="216">
        <v>1450183.4039061372</v>
      </c>
      <c r="Z16" s="216">
        <v>1490871.1360024179</v>
      </c>
      <c r="AA16" s="216">
        <v>1524588.3660540925</v>
      </c>
      <c r="AB16" s="216">
        <v>1557194.5266498772</v>
      </c>
      <c r="AC16" s="216">
        <v>1589045.669878436</v>
      </c>
      <c r="AD16" s="216">
        <v>1623964.1900935723</v>
      </c>
      <c r="AE16" s="216">
        <v>1662098.5062760466</v>
      </c>
      <c r="AF16" s="216">
        <v>1696197.4511063066</v>
      </c>
      <c r="AG16" s="216">
        <v>1730126.1936638032</v>
      </c>
      <c r="AH16" s="216">
        <v>1766204.586740674</v>
      </c>
      <c r="AI16" s="216">
        <v>1795533.2029394193</v>
      </c>
      <c r="AJ16" s="216">
        <v>1827003.6237953492</v>
      </c>
      <c r="AK16" s="216">
        <v>1855920.4721193314</v>
      </c>
      <c r="AL16" s="216">
        <v>1887407.1440714153</v>
      </c>
      <c r="AM16" s="216">
        <v>1922865.692067774</v>
      </c>
      <c r="AN16" s="216">
        <v>1953342.4586490176</v>
      </c>
      <c r="AO16" s="216">
        <v>1984501.9984320346</v>
      </c>
      <c r="AP16" s="216">
        <v>2018018.3508490445</v>
      </c>
      <c r="AQ16" s="216">
        <v>2051541.8263441385</v>
      </c>
      <c r="AR16" s="216">
        <v>2088657.9790974532</v>
      </c>
      <c r="AS16" s="216">
        <v>2123579.2208677847</v>
      </c>
      <c r="AT16" s="216">
        <v>2158647.0972097921</v>
      </c>
      <c r="AU16" s="216">
        <v>2191713.809849625</v>
      </c>
      <c r="AV16" s="216">
        <v>2230185.9054182232</v>
      </c>
      <c r="AW16" s="216">
        <v>2265431.7007543277</v>
      </c>
      <c r="AX16" s="216">
        <v>2293957.3827646361</v>
      </c>
      <c r="AY16" s="216">
        <v>2331900.8054213556</v>
      </c>
      <c r="AZ16" s="216">
        <v>2361192.8464325378</v>
      </c>
    </row>
    <row r="17" spans="1:52" x14ac:dyDescent="0.35">
      <c r="A17" s="209" t="s">
        <v>83</v>
      </c>
      <c r="B17" s="210">
        <v>2342800.5587935611</v>
      </c>
      <c r="C17" s="210">
        <v>2369903.3820661232</v>
      </c>
      <c r="D17" s="210">
        <v>2429502.2081236127</v>
      </c>
      <c r="E17" s="210">
        <v>2432230.1187604899</v>
      </c>
      <c r="F17" s="210">
        <v>2621193.677613528</v>
      </c>
      <c r="G17" s="210">
        <v>2677007.4091171469</v>
      </c>
      <c r="H17" s="210">
        <v>2779229.3588201324</v>
      </c>
      <c r="I17" s="210">
        <v>2866475.8924424732</v>
      </c>
      <c r="J17" s="210">
        <v>2801488.7173725795</v>
      </c>
      <c r="K17" s="210">
        <v>2510131.9323242009</v>
      </c>
      <c r="L17" s="210">
        <v>2615666.5715829562</v>
      </c>
      <c r="M17" s="210">
        <v>2612568.079792494</v>
      </c>
      <c r="N17" s="210">
        <v>2534524.4895372307</v>
      </c>
      <c r="O17" s="210">
        <v>2548661.6628359747</v>
      </c>
      <c r="P17" s="210">
        <v>2556509.2266415586</v>
      </c>
      <c r="Q17" s="210">
        <v>2613611.8646997707</v>
      </c>
      <c r="R17" s="210">
        <v>2708092.1786923939</v>
      </c>
      <c r="S17" s="210">
        <v>2809828.5573747572</v>
      </c>
      <c r="T17" s="210">
        <v>2893202.7314297655</v>
      </c>
      <c r="U17" s="210">
        <v>2957665.9290540065</v>
      </c>
      <c r="V17" s="210">
        <v>3008159.9425355061</v>
      </c>
      <c r="W17" s="210">
        <v>3054100.1697953464</v>
      </c>
      <c r="X17" s="210">
        <v>3095296.6343043568</v>
      </c>
      <c r="Y17" s="210">
        <v>3135749.6305862339</v>
      </c>
      <c r="Z17" s="210">
        <v>3173618.5552512351</v>
      </c>
      <c r="AA17" s="210">
        <v>3210428.839226367</v>
      </c>
      <c r="AB17" s="210">
        <v>3247755.0930559449</v>
      </c>
      <c r="AC17" s="210">
        <v>3285474.0870122993</v>
      </c>
      <c r="AD17" s="210">
        <v>3323431.4196131472</v>
      </c>
      <c r="AE17" s="210">
        <v>3361982.2320147185</v>
      </c>
      <c r="AF17" s="210">
        <v>3400641.0113675371</v>
      </c>
      <c r="AG17" s="210">
        <v>3438108.5093799969</v>
      </c>
      <c r="AH17" s="210">
        <v>3476797.1387354871</v>
      </c>
      <c r="AI17" s="210">
        <v>3513163.5175310462</v>
      </c>
      <c r="AJ17" s="210">
        <v>3549973.7308710404</v>
      </c>
      <c r="AK17" s="210">
        <v>3587020.1448907848</v>
      </c>
      <c r="AL17" s="210">
        <v>3624642.0321400445</v>
      </c>
      <c r="AM17" s="210">
        <v>3663305.4891033135</v>
      </c>
      <c r="AN17" s="210">
        <v>3702782.0340237077</v>
      </c>
      <c r="AO17" s="210">
        <v>3742616.6578394854</v>
      </c>
      <c r="AP17" s="210">
        <v>3783346.0122578726</v>
      </c>
      <c r="AQ17" s="210">
        <v>3825954.0936681321</v>
      </c>
      <c r="AR17" s="210">
        <v>3870054.9641341232</v>
      </c>
      <c r="AS17" s="210">
        <v>3914631.7415179228</v>
      </c>
      <c r="AT17" s="210">
        <v>3960400.8711328972</v>
      </c>
      <c r="AU17" s="210">
        <v>4006973.2588557056</v>
      </c>
      <c r="AV17" s="210">
        <v>4054131.9245325299</v>
      </c>
      <c r="AW17" s="210">
        <v>4101304.1651383834</v>
      </c>
      <c r="AX17" s="210">
        <v>4148644.4323955006</v>
      </c>
      <c r="AY17" s="210">
        <v>4196479.4245191552</v>
      </c>
      <c r="AZ17" s="210">
        <v>4244757.8505146429</v>
      </c>
    </row>
    <row r="18" spans="1:52" x14ac:dyDescent="0.35">
      <c r="A18" s="211" t="s">
        <v>71</v>
      </c>
      <c r="B18" s="212">
        <v>1564050.6293841486</v>
      </c>
      <c r="C18" s="212">
        <v>1610007.4732960542</v>
      </c>
      <c r="D18" s="212">
        <v>1660332.790036476</v>
      </c>
      <c r="E18" s="212">
        <v>1669390.7999427482</v>
      </c>
      <c r="F18" s="212">
        <v>1813531.0881692215</v>
      </c>
      <c r="G18" s="212">
        <v>1859123.9947862725</v>
      </c>
      <c r="H18" s="212">
        <v>1915952.0635174264</v>
      </c>
      <c r="I18" s="212">
        <v>1987617.1003863972</v>
      </c>
      <c r="J18" s="212">
        <v>1955419.1507630125</v>
      </c>
      <c r="K18" s="212">
        <v>1770665.9317804151</v>
      </c>
      <c r="L18" s="212">
        <v>1822387.1631872191</v>
      </c>
      <c r="M18" s="212">
        <v>1813067.1663256537</v>
      </c>
      <c r="N18" s="212">
        <v>1756616.2886227965</v>
      </c>
      <c r="O18" s="212">
        <v>1782500.8798489678</v>
      </c>
      <c r="P18" s="212">
        <v>1791256.257901767</v>
      </c>
      <c r="Q18" s="212">
        <v>1839969.9161456029</v>
      </c>
      <c r="R18" s="212">
        <v>1931829.0771491684</v>
      </c>
      <c r="S18" s="212">
        <v>2010762.6745223445</v>
      </c>
      <c r="T18" s="212">
        <v>2072976.3793789903</v>
      </c>
      <c r="U18" s="212">
        <v>2119197.2335376469</v>
      </c>
      <c r="V18" s="212">
        <v>2153917.463246414</v>
      </c>
      <c r="W18" s="212">
        <v>2184805.4785123309</v>
      </c>
      <c r="X18" s="212">
        <v>2212028.481228834</v>
      </c>
      <c r="Y18" s="212">
        <v>2238907.6547248471</v>
      </c>
      <c r="Z18" s="212">
        <v>2263693.7424290255</v>
      </c>
      <c r="AA18" s="212">
        <v>2287595.7903849841</v>
      </c>
      <c r="AB18" s="212">
        <v>2312217.6872635842</v>
      </c>
      <c r="AC18" s="212">
        <v>2337159.5122805177</v>
      </c>
      <c r="AD18" s="212">
        <v>2362316.2921920628</v>
      </c>
      <c r="AE18" s="212">
        <v>2387840.4271953097</v>
      </c>
      <c r="AF18" s="212">
        <v>2413675.5210737432</v>
      </c>
      <c r="AG18" s="212">
        <v>2438890.8317792369</v>
      </c>
      <c r="AH18" s="212">
        <v>2465334.2680275342</v>
      </c>
      <c r="AI18" s="212">
        <v>2489668.1567380801</v>
      </c>
      <c r="AJ18" s="212">
        <v>2514353.1073356769</v>
      </c>
      <c r="AK18" s="212">
        <v>2539181.0510957725</v>
      </c>
      <c r="AL18" s="212">
        <v>2564443.873972435</v>
      </c>
      <c r="AM18" s="212">
        <v>2590178.6796480296</v>
      </c>
      <c r="AN18" s="212">
        <v>2616704.1866465975</v>
      </c>
      <c r="AO18" s="212">
        <v>2643302.668980679</v>
      </c>
      <c r="AP18" s="212">
        <v>2670313.2098680669</v>
      </c>
      <c r="AQ18" s="212">
        <v>2698901.5321407793</v>
      </c>
      <c r="AR18" s="212">
        <v>2728638.3567547253</v>
      </c>
      <c r="AS18" s="212">
        <v>2758664.7506479686</v>
      </c>
      <c r="AT18" s="212">
        <v>2789785.3066108217</v>
      </c>
      <c r="AU18" s="212">
        <v>2821342.6226338763</v>
      </c>
      <c r="AV18" s="212">
        <v>2852955.1304827775</v>
      </c>
      <c r="AW18" s="212">
        <v>2884627.4036868415</v>
      </c>
      <c r="AX18" s="212">
        <v>2916762.794912002</v>
      </c>
      <c r="AY18" s="212">
        <v>2949005.7003125236</v>
      </c>
      <c r="AZ18" s="212">
        <v>2982013.7083282489</v>
      </c>
    </row>
    <row r="19" spans="1:52" x14ac:dyDescent="0.35">
      <c r="A19" s="215" t="s">
        <v>84</v>
      </c>
      <c r="B19" s="216">
        <v>86604.524271236427</v>
      </c>
      <c r="C19" s="216">
        <v>90531.048187131833</v>
      </c>
      <c r="D19" s="216">
        <v>92199.176176595094</v>
      </c>
      <c r="E19" s="216">
        <v>96176.783372807273</v>
      </c>
      <c r="F19" s="216">
        <v>99830.838466100802</v>
      </c>
      <c r="G19" s="216">
        <v>103193.32924858369</v>
      </c>
      <c r="H19" s="216">
        <v>105213.2175448479</v>
      </c>
      <c r="I19" s="216">
        <v>111318.7752065708</v>
      </c>
      <c r="J19" s="216">
        <v>110758.79982957151</v>
      </c>
      <c r="K19" s="216">
        <v>109811.76495922846</v>
      </c>
      <c r="L19" s="216">
        <v>112165.05405351076</v>
      </c>
      <c r="M19" s="216">
        <v>113488.34392143246</v>
      </c>
      <c r="N19" s="216">
        <v>111168.04196071165</v>
      </c>
      <c r="O19" s="216">
        <v>111432.26157378779</v>
      </c>
      <c r="P19" s="216">
        <v>114741.53092255992</v>
      </c>
      <c r="Q19" s="216">
        <v>117316.14408828289</v>
      </c>
      <c r="R19" s="216">
        <v>120063.96611192659</v>
      </c>
      <c r="S19" s="216">
        <v>123511.56564784792</v>
      </c>
      <c r="T19" s="216">
        <v>126805.72324437361</v>
      </c>
      <c r="U19" s="216">
        <v>129693.11396758321</v>
      </c>
      <c r="V19" s="216">
        <v>132353.86897264022</v>
      </c>
      <c r="W19" s="216">
        <v>134763.73251750332</v>
      </c>
      <c r="X19" s="216">
        <v>136985.09160446425</v>
      </c>
      <c r="Y19" s="216">
        <v>139277.13802227069</v>
      </c>
      <c r="Z19" s="216">
        <v>141613.44338501079</v>
      </c>
      <c r="AA19" s="216">
        <v>143891.61159005854</v>
      </c>
      <c r="AB19" s="216">
        <v>146257.10888849644</v>
      </c>
      <c r="AC19" s="216">
        <v>148786.70085677903</v>
      </c>
      <c r="AD19" s="216">
        <v>151309.87135138028</v>
      </c>
      <c r="AE19" s="216">
        <v>153847.62747795743</v>
      </c>
      <c r="AF19" s="216">
        <v>156408.46858745816</v>
      </c>
      <c r="AG19" s="216">
        <v>158979.50375797649</v>
      </c>
      <c r="AH19" s="216">
        <v>161552.89509956163</v>
      </c>
      <c r="AI19" s="216">
        <v>163969.96506710516</v>
      </c>
      <c r="AJ19" s="216">
        <v>166426.29009164876</v>
      </c>
      <c r="AK19" s="216">
        <v>168926.40269482404</v>
      </c>
      <c r="AL19" s="216">
        <v>171458.6315911772</v>
      </c>
      <c r="AM19" s="216">
        <v>174090.45411627443</v>
      </c>
      <c r="AN19" s="216">
        <v>176785.80065038535</v>
      </c>
      <c r="AO19" s="216">
        <v>179546.39895165412</v>
      </c>
      <c r="AP19" s="216">
        <v>182370.54400665319</v>
      </c>
      <c r="AQ19" s="216">
        <v>185345.15916066337</v>
      </c>
      <c r="AR19" s="216">
        <v>188387.83152299779</v>
      </c>
      <c r="AS19" s="216">
        <v>191512.24195012974</v>
      </c>
      <c r="AT19" s="216">
        <v>194730.59543357432</v>
      </c>
      <c r="AU19" s="216">
        <v>198082.50208876765</v>
      </c>
      <c r="AV19" s="216">
        <v>201513.72518136559</v>
      </c>
      <c r="AW19" s="216">
        <v>204963.42904304573</v>
      </c>
      <c r="AX19" s="216">
        <v>208471.26756621231</v>
      </c>
      <c r="AY19" s="216">
        <v>212019.44584675418</v>
      </c>
      <c r="AZ19" s="216">
        <v>215611.36061352692</v>
      </c>
    </row>
    <row r="20" spans="1:52" x14ac:dyDescent="0.35">
      <c r="A20" s="217" t="s">
        <v>85</v>
      </c>
      <c r="B20" s="218">
        <v>1477446.1051129121</v>
      </c>
      <c r="C20" s="218">
        <v>1519476.4251089224</v>
      </c>
      <c r="D20" s="218">
        <v>1568133.6138598809</v>
      </c>
      <c r="E20" s="218">
        <v>1573214.0165699408</v>
      </c>
      <c r="F20" s="218">
        <v>1713700.2497031207</v>
      </c>
      <c r="G20" s="218">
        <v>1755930.6655376889</v>
      </c>
      <c r="H20" s="218">
        <v>1810738.8459725785</v>
      </c>
      <c r="I20" s="218">
        <v>1876298.3251798265</v>
      </c>
      <c r="J20" s="218">
        <v>1844660.350933441</v>
      </c>
      <c r="K20" s="218">
        <v>1660854.1668211867</v>
      </c>
      <c r="L20" s="218">
        <v>1710222.1091337083</v>
      </c>
      <c r="M20" s="218">
        <v>1699578.8224042212</v>
      </c>
      <c r="N20" s="218">
        <v>1645448.2466620849</v>
      </c>
      <c r="O20" s="218">
        <v>1671068.61827518</v>
      </c>
      <c r="P20" s="218">
        <v>1676514.726979207</v>
      </c>
      <c r="Q20" s="218">
        <v>1722653.77205732</v>
      </c>
      <c r="R20" s="218">
        <v>1811765.1110372418</v>
      </c>
      <c r="S20" s="218">
        <v>1887251.1088744965</v>
      </c>
      <c r="T20" s="218">
        <v>1946170.6561346166</v>
      </c>
      <c r="U20" s="218">
        <v>1989504.1195700639</v>
      </c>
      <c r="V20" s="218">
        <v>2021563.594273774</v>
      </c>
      <c r="W20" s="218">
        <v>2050041.7459948277</v>
      </c>
      <c r="X20" s="218">
        <v>2075043.3896243698</v>
      </c>
      <c r="Y20" s="218">
        <v>2099630.5167025765</v>
      </c>
      <c r="Z20" s="218">
        <v>2122080.2990440149</v>
      </c>
      <c r="AA20" s="218">
        <v>2143704.1787949256</v>
      </c>
      <c r="AB20" s="218">
        <v>2165960.5783750876</v>
      </c>
      <c r="AC20" s="218">
        <v>2188372.8114237385</v>
      </c>
      <c r="AD20" s="218">
        <v>2211006.4208406825</v>
      </c>
      <c r="AE20" s="218">
        <v>2233992.7997173523</v>
      </c>
      <c r="AF20" s="218">
        <v>2257267.0524862851</v>
      </c>
      <c r="AG20" s="218">
        <v>2279911.3280212604</v>
      </c>
      <c r="AH20" s="218">
        <v>2303781.3729279726</v>
      </c>
      <c r="AI20" s="218">
        <v>2325698.1916709747</v>
      </c>
      <c r="AJ20" s="218">
        <v>2347926.8172440282</v>
      </c>
      <c r="AK20" s="218">
        <v>2370254.6484009484</v>
      </c>
      <c r="AL20" s="218">
        <v>2392985.2423812579</v>
      </c>
      <c r="AM20" s="218">
        <v>2416088.225531755</v>
      </c>
      <c r="AN20" s="218">
        <v>2439918.3859962123</v>
      </c>
      <c r="AO20" s="218">
        <v>2463756.2700290247</v>
      </c>
      <c r="AP20" s="218">
        <v>2487942.6658614138</v>
      </c>
      <c r="AQ20" s="218">
        <v>2513556.3729801159</v>
      </c>
      <c r="AR20" s="218">
        <v>2540250.5252317274</v>
      </c>
      <c r="AS20" s="218">
        <v>2567152.508697839</v>
      </c>
      <c r="AT20" s="218">
        <v>2595054.7111772476</v>
      </c>
      <c r="AU20" s="218">
        <v>2623260.1205451088</v>
      </c>
      <c r="AV20" s="218">
        <v>2651441.4053014121</v>
      </c>
      <c r="AW20" s="218">
        <v>2679663.9746437958</v>
      </c>
      <c r="AX20" s="218">
        <v>2708291.5273457896</v>
      </c>
      <c r="AY20" s="218">
        <v>2736986.2544657695</v>
      </c>
      <c r="AZ20" s="218">
        <v>2766402.3477147222</v>
      </c>
    </row>
    <row r="21" spans="1:52" x14ac:dyDescent="0.35">
      <c r="A21" s="211" t="s">
        <v>86</v>
      </c>
      <c r="B21" s="218">
        <v>405463.75464222394</v>
      </c>
      <c r="C21" s="218">
        <v>388048.30225225701</v>
      </c>
      <c r="D21" s="218">
        <v>385983.19255303103</v>
      </c>
      <c r="E21" s="218">
        <v>394375.26875462395</v>
      </c>
      <c r="F21" s="218">
        <v>419326.37026043306</v>
      </c>
      <c r="G21" s="218">
        <v>416024.18045013293</v>
      </c>
      <c r="H21" s="218">
        <v>438164.92025294504</v>
      </c>
      <c r="I21" s="218">
        <v>452000.00000000006</v>
      </c>
      <c r="J21" s="218">
        <v>442763</v>
      </c>
      <c r="K21" s="218">
        <v>363541</v>
      </c>
      <c r="L21" s="218">
        <v>393531</v>
      </c>
      <c r="M21" s="218">
        <v>422096.99999999988</v>
      </c>
      <c r="N21" s="218">
        <v>406661.00000000012</v>
      </c>
      <c r="O21" s="218">
        <v>406720.00000000006</v>
      </c>
      <c r="P21" s="218">
        <v>410824</v>
      </c>
      <c r="Q21" s="218">
        <v>417539.99999999994</v>
      </c>
      <c r="R21" s="218">
        <v>413915.77645407344</v>
      </c>
      <c r="S21" s="218">
        <v>428265.97650265659</v>
      </c>
      <c r="T21" s="218">
        <v>441376.63869363326</v>
      </c>
      <c r="U21" s="218">
        <v>452209.91522310517</v>
      </c>
      <c r="V21" s="218">
        <v>461581.33974188392</v>
      </c>
      <c r="W21" s="218">
        <v>470146.31261044927</v>
      </c>
      <c r="X21" s="218">
        <v>478042.76623499551</v>
      </c>
      <c r="Y21" s="218">
        <v>485218.86262032448</v>
      </c>
      <c r="Z21" s="218">
        <v>492150.76100312395</v>
      </c>
      <c r="AA21" s="218">
        <v>499181.96242935891</v>
      </c>
      <c r="AB21" s="218">
        <v>505885.45831654139</v>
      </c>
      <c r="AC21" s="218">
        <v>512575.95055932424</v>
      </c>
      <c r="AD21" s="218">
        <v>519211.29859154217</v>
      </c>
      <c r="AE21" s="218">
        <v>525845.558074806</v>
      </c>
      <c r="AF21" s="218">
        <v>532381.5323271458</v>
      </c>
      <c r="AG21" s="218">
        <v>538232.10065193707</v>
      </c>
      <c r="AH21" s="218">
        <v>543839.41369626229</v>
      </c>
      <c r="AI21" s="218">
        <v>549595.84585636912</v>
      </c>
      <c r="AJ21" s="218">
        <v>555308.38912928756</v>
      </c>
      <c r="AK21" s="218">
        <v>561042.29153780732</v>
      </c>
      <c r="AL21" s="218">
        <v>566742.44284541311</v>
      </c>
      <c r="AM21" s="218">
        <v>572579.7761990719</v>
      </c>
      <c r="AN21" s="218">
        <v>578504.77675527032</v>
      </c>
      <c r="AO21" s="218">
        <v>584509.27877510502</v>
      </c>
      <c r="AP21" s="218">
        <v>590601.22703369404</v>
      </c>
      <c r="AQ21" s="218">
        <v>596772.40424829163</v>
      </c>
      <c r="AR21" s="218">
        <v>603092.20054131362</v>
      </c>
      <c r="AS21" s="218">
        <v>609520.81479208358</v>
      </c>
      <c r="AT21" s="218">
        <v>615851.39320016163</v>
      </c>
      <c r="AU21" s="218">
        <v>622317.31130481057</v>
      </c>
      <c r="AV21" s="218">
        <v>628725.6541070143</v>
      </c>
      <c r="AW21" s="218">
        <v>635261.69824812794</v>
      </c>
      <c r="AX21" s="218">
        <v>641693.31005809898</v>
      </c>
      <c r="AY21" s="218">
        <v>648088.96463366225</v>
      </c>
      <c r="AZ21" s="218">
        <v>654512.16305727884</v>
      </c>
    </row>
    <row r="22" spans="1:52" x14ac:dyDescent="0.35">
      <c r="A22" s="211" t="s">
        <v>79</v>
      </c>
      <c r="B22" s="212">
        <v>22827.113445049567</v>
      </c>
      <c r="C22" s="212">
        <v>22555.824825839878</v>
      </c>
      <c r="D22" s="212">
        <v>22996.330701415056</v>
      </c>
      <c r="E22" s="212">
        <v>24054.310523017546</v>
      </c>
      <c r="F22" s="212">
        <v>26524.541662078311</v>
      </c>
      <c r="G22" s="212">
        <v>27717.838909666614</v>
      </c>
      <c r="H22" s="212">
        <v>29929.498024734337</v>
      </c>
      <c r="I22" s="212">
        <v>32081.573728900494</v>
      </c>
      <c r="J22" s="212">
        <v>33105.081796280283</v>
      </c>
      <c r="K22" s="212">
        <v>28850.754184529276</v>
      </c>
      <c r="L22" s="212">
        <v>34448.125586390997</v>
      </c>
      <c r="M22" s="212">
        <v>35309.049074068593</v>
      </c>
      <c r="N22" s="212">
        <v>34254.352604151616</v>
      </c>
      <c r="O22" s="212">
        <v>34209.993892359569</v>
      </c>
      <c r="P22" s="212">
        <v>35992.40675017731</v>
      </c>
      <c r="Q22" s="212">
        <v>36698.914251144692</v>
      </c>
      <c r="R22" s="212">
        <v>38203.919286234304</v>
      </c>
      <c r="S22" s="212">
        <v>40242.31317745713</v>
      </c>
      <c r="T22" s="212">
        <v>42360.676820428351</v>
      </c>
      <c r="U22" s="212">
        <v>44327.457214935588</v>
      </c>
      <c r="V22" s="212">
        <v>46163.892880925581</v>
      </c>
      <c r="W22" s="212">
        <v>48003.718784647332</v>
      </c>
      <c r="X22" s="212">
        <v>49804.281217789234</v>
      </c>
      <c r="Y22" s="212">
        <v>51547.530467593489</v>
      </c>
      <c r="Z22" s="212">
        <v>53261.968434903312</v>
      </c>
      <c r="AA22" s="212">
        <v>54869.54030308377</v>
      </c>
      <c r="AB22" s="212">
        <v>56468.142839181834</v>
      </c>
      <c r="AC22" s="212">
        <v>58114.982776581135</v>
      </c>
      <c r="AD22" s="212">
        <v>59848.829716741166</v>
      </c>
      <c r="AE22" s="212">
        <v>61805.141470493094</v>
      </c>
      <c r="AF22" s="212">
        <v>63659.820484386037</v>
      </c>
      <c r="AG22" s="212">
        <v>65564.909239440589</v>
      </c>
      <c r="AH22" s="212">
        <v>67657.319697293438</v>
      </c>
      <c r="AI22" s="212">
        <v>69495.11578088344</v>
      </c>
      <c r="AJ22" s="212">
        <v>71377.793175754079</v>
      </c>
      <c r="AK22" s="212">
        <v>73226.038937549441</v>
      </c>
      <c r="AL22" s="212">
        <v>75129.292803647812</v>
      </c>
      <c r="AM22" s="212">
        <v>77304.779534800298</v>
      </c>
      <c r="AN22" s="212">
        <v>79259.987762687553</v>
      </c>
      <c r="AO22" s="212">
        <v>81283.697202556374</v>
      </c>
      <c r="AP22" s="212">
        <v>83455.726696460028</v>
      </c>
      <c r="AQ22" s="212">
        <v>85620.543809056515</v>
      </c>
      <c r="AR22" s="212">
        <v>87955.236317559844</v>
      </c>
      <c r="AS22" s="212">
        <v>90158.732371017715</v>
      </c>
      <c r="AT22" s="212">
        <v>92379.094941882242</v>
      </c>
      <c r="AU22" s="212">
        <v>94561.143839264885</v>
      </c>
      <c r="AV22" s="212">
        <v>97124.085540934902</v>
      </c>
      <c r="AW22" s="212">
        <v>99450.452946534511</v>
      </c>
      <c r="AX22" s="212">
        <v>101481.30190756124</v>
      </c>
      <c r="AY22" s="212">
        <v>103876.76050905585</v>
      </c>
      <c r="AZ22" s="212">
        <v>105867.86110189273</v>
      </c>
    </row>
    <row r="23" spans="1:52" x14ac:dyDescent="0.35">
      <c r="A23" s="213" t="s">
        <v>87</v>
      </c>
      <c r="B23" s="214">
        <v>2163.7975768716478</v>
      </c>
      <c r="C23" s="214">
        <v>2172.6294037160228</v>
      </c>
      <c r="D23" s="214">
        <v>2119.6384426497766</v>
      </c>
      <c r="E23" s="214">
        <v>2137.3020963385256</v>
      </c>
      <c r="F23" s="214">
        <v>2216.7885379378918</v>
      </c>
      <c r="G23" s="214">
        <v>2278.6113258485107</v>
      </c>
      <c r="H23" s="214">
        <v>2349.2659406035027</v>
      </c>
      <c r="I23" s="214">
        <v>2428.7523822028706</v>
      </c>
      <c r="J23" s="214">
        <v>2382.5351073521597</v>
      </c>
      <c r="K23" s="214">
        <v>2222.9046108357502</v>
      </c>
      <c r="L23" s="214">
        <v>2312.66707531467</v>
      </c>
      <c r="M23" s="214">
        <v>2283.7075151925292</v>
      </c>
      <c r="N23" s="214">
        <v>2273.3540514378897</v>
      </c>
      <c r="O23" s="214">
        <v>2244.633158059009</v>
      </c>
      <c r="P23" s="214">
        <v>2537.6028377300095</v>
      </c>
      <c r="Q23" s="214">
        <v>2559.3931595932099</v>
      </c>
      <c r="R23" s="214">
        <v>2693.2301059772317</v>
      </c>
      <c r="S23" s="214">
        <v>2908.9799639810635</v>
      </c>
      <c r="T23" s="214">
        <v>3138.8071412619202</v>
      </c>
      <c r="U23" s="214">
        <v>3356.1665723572924</v>
      </c>
      <c r="V23" s="214">
        <v>3560.987967991231</v>
      </c>
      <c r="W23" s="214">
        <v>3763.2755163735474</v>
      </c>
      <c r="X23" s="214">
        <v>3976.9710706228884</v>
      </c>
      <c r="Y23" s="214">
        <v>4174.7828734738459</v>
      </c>
      <c r="Z23" s="214">
        <v>4380.4701210785424</v>
      </c>
      <c r="AA23" s="214">
        <v>4604.257052643582</v>
      </c>
      <c r="AB23" s="214">
        <v>4848.2531604183159</v>
      </c>
      <c r="AC23" s="214">
        <v>5105.7519721568324</v>
      </c>
      <c r="AD23" s="214">
        <v>5375.8165504327235</v>
      </c>
      <c r="AE23" s="214">
        <v>5655.7152022302289</v>
      </c>
      <c r="AF23" s="214">
        <v>5926.0526581407812</v>
      </c>
      <c r="AG23" s="214">
        <v>6206.7578605858671</v>
      </c>
      <c r="AH23" s="214">
        <v>6510.1690465933507</v>
      </c>
      <c r="AI23" s="214">
        <v>6796.8678252453865</v>
      </c>
      <c r="AJ23" s="214">
        <v>7094.3922714046857</v>
      </c>
      <c r="AK23" s="214">
        <v>7387.7945186318248</v>
      </c>
      <c r="AL23" s="214">
        <v>7690.3525877981992</v>
      </c>
      <c r="AM23" s="214">
        <v>8021.5745948540089</v>
      </c>
      <c r="AN23" s="214">
        <v>8331.6158798342622</v>
      </c>
      <c r="AO23" s="214">
        <v>8651.2018470115891</v>
      </c>
      <c r="AP23" s="214">
        <v>8993.5162620605843</v>
      </c>
      <c r="AQ23" s="214">
        <v>9342.2374539898756</v>
      </c>
      <c r="AR23" s="214">
        <v>9710.1621718756542</v>
      </c>
      <c r="AS23" s="214">
        <v>10066.870569742268</v>
      </c>
      <c r="AT23" s="214">
        <v>10425.59753638728</v>
      </c>
      <c r="AU23" s="214">
        <v>10784.948025951935</v>
      </c>
      <c r="AV23" s="214">
        <v>11184.380207932805</v>
      </c>
      <c r="AW23" s="214">
        <v>11557.80362328808</v>
      </c>
      <c r="AX23" s="214">
        <v>11892.686409712935</v>
      </c>
      <c r="AY23" s="214">
        <v>12270.671049014039</v>
      </c>
      <c r="AZ23" s="214">
        <v>12597.8104589344</v>
      </c>
    </row>
    <row r="24" spans="1:52" x14ac:dyDescent="0.35">
      <c r="A24" s="217" t="s">
        <v>82</v>
      </c>
      <c r="B24" s="218">
        <v>20663.315868177917</v>
      </c>
      <c r="C24" s="218">
        <v>20383.195422123856</v>
      </c>
      <c r="D24" s="218">
        <v>20876.692258765281</v>
      </c>
      <c r="E24" s="218">
        <v>21917.008426679022</v>
      </c>
      <c r="F24" s="218">
        <v>24307.753124140418</v>
      </c>
      <c r="G24" s="218">
        <v>25439.227583818105</v>
      </c>
      <c r="H24" s="218">
        <v>27580.232084130836</v>
      </c>
      <c r="I24" s="218">
        <v>29652.821346697623</v>
      </c>
      <c r="J24" s="218">
        <v>30722.546688928127</v>
      </c>
      <c r="K24" s="218">
        <v>26627.849573693526</v>
      </c>
      <c r="L24" s="218">
        <v>32135.458511076329</v>
      </c>
      <c r="M24" s="218">
        <v>33025.341558876062</v>
      </c>
      <c r="N24" s="218">
        <v>31980.998552713725</v>
      </c>
      <c r="O24" s="218">
        <v>31965.360734300557</v>
      </c>
      <c r="P24" s="218">
        <v>33454.8039124473</v>
      </c>
      <c r="Q24" s="218">
        <v>34139.521091551484</v>
      </c>
      <c r="R24" s="218">
        <v>35510.689180257075</v>
      </c>
      <c r="S24" s="218">
        <v>37333.333213476064</v>
      </c>
      <c r="T24" s="218">
        <v>39221.869679166433</v>
      </c>
      <c r="U24" s="218">
        <v>40971.290642578293</v>
      </c>
      <c r="V24" s="218">
        <v>42602.904912934348</v>
      </c>
      <c r="W24" s="218">
        <v>44240.443268273782</v>
      </c>
      <c r="X24" s="218">
        <v>45827.310147166347</v>
      </c>
      <c r="Y24" s="218">
        <v>47372.747594119646</v>
      </c>
      <c r="Z24" s="218">
        <v>48881.49831382477</v>
      </c>
      <c r="AA24" s="218">
        <v>50265.283250440189</v>
      </c>
      <c r="AB24" s="218">
        <v>51619.889678763517</v>
      </c>
      <c r="AC24" s="218">
        <v>53009.230804424304</v>
      </c>
      <c r="AD24" s="218">
        <v>54473.013166308439</v>
      </c>
      <c r="AE24" s="218">
        <v>56149.426268262869</v>
      </c>
      <c r="AF24" s="218">
        <v>57733.767826245254</v>
      </c>
      <c r="AG24" s="218">
        <v>59358.151378854724</v>
      </c>
      <c r="AH24" s="218">
        <v>61147.150650700089</v>
      </c>
      <c r="AI24" s="218">
        <v>62698.247955638057</v>
      </c>
      <c r="AJ24" s="218">
        <v>64283.400904349386</v>
      </c>
      <c r="AK24" s="218">
        <v>65838.244418917617</v>
      </c>
      <c r="AL24" s="218">
        <v>67438.940215849609</v>
      </c>
      <c r="AM24" s="218">
        <v>69283.204939946285</v>
      </c>
      <c r="AN24" s="218">
        <v>70928.371882853287</v>
      </c>
      <c r="AO24" s="218">
        <v>72632.495355544786</v>
      </c>
      <c r="AP24" s="218">
        <v>74462.210434399443</v>
      </c>
      <c r="AQ24" s="218">
        <v>76278.306355066641</v>
      </c>
      <c r="AR24" s="218">
        <v>78245.074145684193</v>
      </c>
      <c r="AS24" s="218">
        <v>80091.861801275445</v>
      </c>
      <c r="AT24" s="218">
        <v>81953.497405494956</v>
      </c>
      <c r="AU24" s="218">
        <v>83776.195813312952</v>
      </c>
      <c r="AV24" s="218">
        <v>85939.705333002101</v>
      </c>
      <c r="AW24" s="218">
        <v>87892.649323246427</v>
      </c>
      <c r="AX24" s="218">
        <v>89588.61549784831</v>
      </c>
      <c r="AY24" s="218">
        <v>91606.089460041811</v>
      </c>
      <c r="AZ24" s="218">
        <v>93270.050642958333</v>
      </c>
    </row>
    <row r="25" spans="1:52" x14ac:dyDescent="0.35">
      <c r="A25" s="211" t="s">
        <v>88</v>
      </c>
      <c r="B25" s="212">
        <v>350459.06132213894</v>
      </c>
      <c r="C25" s="212">
        <v>349291.78169197193</v>
      </c>
      <c r="D25" s="212">
        <v>360189.89483269065</v>
      </c>
      <c r="E25" s="212">
        <v>344409.73954010021</v>
      </c>
      <c r="F25" s="212">
        <v>361811.67752179503</v>
      </c>
      <c r="G25" s="212">
        <v>374141.39497107489</v>
      </c>
      <c r="H25" s="212">
        <v>395182.87702502683</v>
      </c>
      <c r="I25" s="212">
        <v>394777.21832717548</v>
      </c>
      <c r="J25" s="212">
        <v>370201.48481328669</v>
      </c>
      <c r="K25" s="212">
        <v>347074.24635925633</v>
      </c>
      <c r="L25" s="212">
        <v>365300.28280934633</v>
      </c>
      <c r="M25" s="212">
        <v>342094.86439277162</v>
      </c>
      <c r="N25" s="212">
        <v>336992.84831028245</v>
      </c>
      <c r="O25" s="212">
        <v>325230.78909464728</v>
      </c>
      <c r="P25" s="212">
        <v>318436.56198961369</v>
      </c>
      <c r="Q25" s="212">
        <v>319403.03430302371</v>
      </c>
      <c r="R25" s="212">
        <v>324143.40580291767</v>
      </c>
      <c r="S25" s="212">
        <v>330557.59317229921</v>
      </c>
      <c r="T25" s="212">
        <v>336489.03653671325</v>
      </c>
      <c r="U25" s="212">
        <v>341931.32307831862</v>
      </c>
      <c r="V25" s="212">
        <v>346497.24666628288</v>
      </c>
      <c r="W25" s="212">
        <v>351144.65988791885</v>
      </c>
      <c r="X25" s="212">
        <v>355421.1056227379</v>
      </c>
      <c r="Y25" s="212">
        <v>360075.5827734691</v>
      </c>
      <c r="Z25" s="212">
        <v>364512.08338418207</v>
      </c>
      <c r="AA25" s="212">
        <v>368781.54610894038</v>
      </c>
      <c r="AB25" s="212">
        <v>373183.8046366378</v>
      </c>
      <c r="AC25" s="212">
        <v>377623.64139587607</v>
      </c>
      <c r="AD25" s="212">
        <v>382054.99911280093</v>
      </c>
      <c r="AE25" s="212">
        <v>386491.1052741094</v>
      </c>
      <c r="AF25" s="212">
        <v>390924.13748226245</v>
      </c>
      <c r="AG25" s="212">
        <v>395420.66770938219</v>
      </c>
      <c r="AH25" s="212">
        <v>399966.13731439668</v>
      </c>
      <c r="AI25" s="212">
        <v>404404.39915571362</v>
      </c>
      <c r="AJ25" s="212">
        <v>408934.44123032165</v>
      </c>
      <c r="AK25" s="212">
        <v>413570.76331965515</v>
      </c>
      <c r="AL25" s="212">
        <v>418326.42251854844</v>
      </c>
      <c r="AM25" s="212">
        <v>423242.25372141204</v>
      </c>
      <c r="AN25" s="212">
        <v>428313.08285915211</v>
      </c>
      <c r="AO25" s="212">
        <v>433521.01288114511</v>
      </c>
      <c r="AP25" s="212">
        <v>438975.8486596513</v>
      </c>
      <c r="AQ25" s="212">
        <v>444659.61347000505</v>
      </c>
      <c r="AR25" s="212">
        <v>450369.17052052449</v>
      </c>
      <c r="AS25" s="212">
        <v>456287.44370685262</v>
      </c>
      <c r="AT25" s="212">
        <v>462385.07638003142</v>
      </c>
      <c r="AU25" s="212">
        <v>468752.18107775401</v>
      </c>
      <c r="AV25" s="212">
        <v>475327.05440180312</v>
      </c>
      <c r="AW25" s="212">
        <v>481964.61025687971</v>
      </c>
      <c r="AX25" s="212">
        <v>488707.02551783808</v>
      </c>
      <c r="AY25" s="212">
        <v>495507.99906391313</v>
      </c>
      <c r="AZ25" s="212">
        <v>502364.11802722246</v>
      </c>
    </row>
    <row r="26" spans="1:52" x14ac:dyDescent="0.35">
      <c r="A26" s="215" t="s">
        <v>89</v>
      </c>
      <c r="B26" s="216">
        <v>217225.17572213893</v>
      </c>
      <c r="C26" s="216">
        <v>217474.53809197192</v>
      </c>
      <c r="D26" s="216">
        <v>228526.87183269067</v>
      </c>
      <c r="E26" s="216">
        <v>221723.65434010018</v>
      </c>
      <c r="F26" s="216">
        <v>225965.52652179499</v>
      </c>
      <c r="G26" s="216">
        <v>236459.42057107485</v>
      </c>
      <c r="H26" s="216">
        <v>257771.90792502684</v>
      </c>
      <c r="I26" s="216">
        <v>250569.21832717548</v>
      </c>
      <c r="J26" s="216">
        <v>226391.48481328672</v>
      </c>
      <c r="K26" s="216">
        <v>220050.2463592563</v>
      </c>
      <c r="L26" s="216">
        <v>216186.28280934633</v>
      </c>
      <c r="M26" s="216">
        <v>204740.86439277159</v>
      </c>
      <c r="N26" s="216">
        <v>192644.84831028248</v>
      </c>
      <c r="O26" s="216">
        <v>178122.78909464728</v>
      </c>
      <c r="P26" s="216">
        <v>172919.56198961375</v>
      </c>
      <c r="Q26" s="216">
        <v>177714.03430302368</v>
      </c>
      <c r="R26" s="216">
        <v>179810.4621011625</v>
      </c>
      <c r="S26" s="216">
        <v>182680.61101249675</v>
      </c>
      <c r="T26" s="216">
        <v>185356.49443371742</v>
      </c>
      <c r="U26" s="216">
        <v>187820.41474396118</v>
      </c>
      <c r="V26" s="216">
        <v>189635.21739441925</v>
      </c>
      <c r="W26" s="216">
        <v>191734.61771965981</v>
      </c>
      <c r="X26" s="216">
        <v>193684.60564801877</v>
      </c>
      <c r="Y26" s="216">
        <v>195743.72029926578</v>
      </c>
      <c r="Z26" s="216">
        <v>197757.03631941171</v>
      </c>
      <c r="AA26" s="216">
        <v>199684.34917642581</v>
      </c>
      <c r="AB26" s="216">
        <v>201833.03365962306</v>
      </c>
      <c r="AC26" s="216">
        <v>204020.59019627635</v>
      </c>
      <c r="AD26" s="216">
        <v>206188.17873516952</v>
      </c>
      <c r="AE26" s="216">
        <v>208350.91157840026</v>
      </c>
      <c r="AF26" s="216">
        <v>210526.46206327921</v>
      </c>
      <c r="AG26" s="216">
        <v>212743.44682264896</v>
      </c>
      <c r="AH26" s="216">
        <v>215021.50613444144</v>
      </c>
      <c r="AI26" s="216">
        <v>217165.86082369843</v>
      </c>
      <c r="AJ26" s="216">
        <v>219361.73700381341</v>
      </c>
      <c r="AK26" s="216">
        <v>221613.65119488791</v>
      </c>
      <c r="AL26" s="216">
        <v>223924.45962048936</v>
      </c>
      <c r="AM26" s="216">
        <v>226304.58064009863</v>
      </c>
      <c r="AN26" s="216">
        <v>228746.96700743432</v>
      </c>
      <c r="AO26" s="216">
        <v>231244.40966788528</v>
      </c>
      <c r="AP26" s="216">
        <v>233865.01168694996</v>
      </c>
      <c r="AQ26" s="216">
        <v>236637.33918211769</v>
      </c>
      <c r="AR26" s="216">
        <v>239388.49979665549</v>
      </c>
      <c r="AS26" s="216">
        <v>242267.71267290824</v>
      </c>
      <c r="AT26" s="216">
        <v>245261.91437715516</v>
      </c>
      <c r="AU26" s="216">
        <v>248449.66516808132</v>
      </c>
      <c r="AV26" s="216">
        <v>251796.00039910033</v>
      </c>
      <c r="AW26" s="216">
        <v>255175.92565321518</v>
      </c>
      <c r="AX26" s="216">
        <v>258629.06168582951</v>
      </c>
      <c r="AY26" s="216">
        <v>262141.8085324805</v>
      </c>
      <c r="AZ26" s="216">
        <v>265681.09120865795</v>
      </c>
    </row>
    <row r="27" spans="1:52" x14ac:dyDescent="0.35">
      <c r="A27" s="217" t="s">
        <v>90</v>
      </c>
      <c r="B27" s="218">
        <v>133233.88560000001</v>
      </c>
      <c r="C27" s="218">
        <v>131817.24359999999</v>
      </c>
      <c r="D27" s="218">
        <v>131663.02299999999</v>
      </c>
      <c r="E27" s="218">
        <v>122686.0852</v>
      </c>
      <c r="F27" s="218">
        <v>135846.15100000001</v>
      </c>
      <c r="G27" s="218">
        <v>137681.97440000001</v>
      </c>
      <c r="H27" s="218">
        <v>137410.96909999999</v>
      </c>
      <c r="I27" s="218">
        <v>144208</v>
      </c>
      <c r="J27" s="218">
        <v>143810</v>
      </c>
      <c r="K27" s="218">
        <v>127024</v>
      </c>
      <c r="L27" s="218">
        <v>149114</v>
      </c>
      <c r="M27" s="218">
        <v>137354</v>
      </c>
      <c r="N27" s="218">
        <v>144348</v>
      </c>
      <c r="O27" s="218">
        <v>147107.99999999997</v>
      </c>
      <c r="P27" s="218">
        <v>145516.99999999994</v>
      </c>
      <c r="Q27" s="218">
        <v>141689</v>
      </c>
      <c r="R27" s="218">
        <v>144332.94370175517</v>
      </c>
      <c r="S27" s="218">
        <v>147876.98215980243</v>
      </c>
      <c r="T27" s="218">
        <v>151132.54210299582</v>
      </c>
      <c r="U27" s="218">
        <v>154110.9083343574</v>
      </c>
      <c r="V27" s="218">
        <v>156862.02927186363</v>
      </c>
      <c r="W27" s="218">
        <v>159410.04216825904</v>
      </c>
      <c r="X27" s="218">
        <v>161736.49997471916</v>
      </c>
      <c r="Y27" s="218">
        <v>164331.86247420331</v>
      </c>
      <c r="Z27" s="218">
        <v>166755.04706477033</v>
      </c>
      <c r="AA27" s="218">
        <v>169097.19693251455</v>
      </c>
      <c r="AB27" s="218">
        <v>171350.77097701473</v>
      </c>
      <c r="AC27" s="218">
        <v>173603.05119959975</v>
      </c>
      <c r="AD27" s="218">
        <v>175866.82037763137</v>
      </c>
      <c r="AE27" s="218">
        <v>178140.19369570911</v>
      </c>
      <c r="AF27" s="218">
        <v>180397.67541898327</v>
      </c>
      <c r="AG27" s="218">
        <v>182677.22088673324</v>
      </c>
      <c r="AH27" s="218">
        <v>184944.63117995526</v>
      </c>
      <c r="AI27" s="218">
        <v>187238.53833201516</v>
      </c>
      <c r="AJ27" s="218">
        <v>189572.70422650824</v>
      </c>
      <c r="AK27" s="218">
        <v>191957.11212476724</v>
      </c>
      <c r="AL27" s="218">
        <v>194401.96289805911</v>
      </c>
      <c r="AM27" s="218">
        <v>196937.67308131343</v>
      </c>
      <c r="AN27" s="218">
        <v>199566.11585171783</v>
      </c>
      <c r="AO27" s="218">
        <v>202276.60321325983</v>
      </c>
      <c r="AP27" s="218">
        <v>205110.83697270133</v>
      </c>
      <c r="AQ27" s="218">
        <v>208022.27428788735</v>
      </c>
      <c r="AR27" s="218">
        <v>210980.670723869</v>
      </c>
      <c r="AS27" s="218">
        <v>214019.73103394441</v>
      </c>
      <c r="AT27" s="218">
        <v>217123.16200287623</v>
      </c>
      <c r="AU27" s="218">
        <v>220302.51590967269</v>
      </c>
      <c r="AV27" s="218">
        <v>223531.05400270279</v>
      </c>
      <c r="AW27" s="218">
        <v>226788.68460366453</v>
      </c>
      <c r="AX27" s="218">
        <v>230077.96383200854</v>
      </c>
      <c r="AY27" s="218">
        <v>233366.19053143263</v>
      </c>
      <c r="AZ27" s="218">
        <v>236683.02681856451</v>
      </c>
    </row>
    <row r="28" spans="1:52" x14ac:dyDescent="0.35">
      <c r="A28" s="219"/>
      <c r="B28" s="220"/>
      <c r="C28" s="220"/>
      <c r="D28" s="220"/>
      <c r="E28" s="220"/>
      <c r="F28" s="220"/>
      <c r="G28" s="220"/>
      <c r="H28" s="220"/>
      <c r="I28" s="220"/>
      <c r="J28" s="220"/>
      <c r="K28" s="220"/>
      <c r="L28" s="221"/>
      <c r="M28" s="221"/>
      <c r="N28" s="221"/>
      <c r="O28" s="221"/>
      <c r="P28" s="221"/>
      <c r="Q28" s="221"/>
      <c r="R28" s="221"/>
      <c r="S28" s="221"/>
      <c r="T28" s="221"/>
      <c r="U28" s="221"/>
      <c r="V28" s="221"/>
      <c r="W28" s="221"/>
      <c r="X28" s="221"/>
      <c r="Y28" s="221"/>
      <c r="Z28" s="221"/>
      <c r="AA28" s="221"/>
      <c r="AB28" s="221"/>
      <c r="AC28" s="221"/>
      <c r="AD28" s="221"/>
      <c r="AE28" s="221"/>
      <c r="AF28" s="221"/>
      <c r="AG28" s="221"/>
      <c r="AH28" s="221"/>
      <c r="AI28" s="221"/>
      <c r="AJ28" s="221"/>
      <c r="AK28" s="221"/>
      <c r="AL28" s="221"/>
      <c r="AM28" s="221"/>
      <c r="AN28" s="221"/>
      <c r="AO28" s="221"/>
      <c r="AP28" s="221"/>
      <c r="AQ28" s="221"/>
      <c r="AR28" s="221"/>
      <c r="AS28" s="221"/>
      <c r="AT28" s="221"/>
      <c r="AU28" s="221"/>
      <c r="AV28" s="221"/>
      <c r="AW28" s="221"/>
      <c r="AX28" s="221"/>
      <c r="AY28" s="221"/>
      <c r="AZ28" s="221"/>
    </row>
    <row r="29" spans="1:52" x14ac:dyDescent="0.35">
      <c r="A29" s="222"/>
      <c r="B29" s="223"/>
      <c r="C29" s="223"/>
      <c r="D29" s="223"/>
      <c r="E29" s="223"/>
      <c r="F29" s="223"/>
      <c r="G29" s="223"/>
      <c r="H29" s="223"/>
      <c r="I29" s="223"/>
      <c r="J29" s="223"/>
      <c r="K29" s="223"/>
      <c r="L29" s="224"/>
      <c r="M29" s="224"/>
      <c r="N29" s="224"/>
      <c r="O29" s="224"/>
      <c r="P29" s="224"/>
      <c r="Q29" s="224"/>
      <c r="R29" s="224"/>
      <c r="S29" s="224"/>
      <c r="T29" s="224"/>
      <c r="U29" s="224"/>
      <c r="V29" s="224"/>
      <c r="W29" s="224"/>
      <c r="X29" s="224"/>
      <c r="Y29" s="224"/>
      <c r="Z29" s="224"/>
      <c r="AA29" s="224"/>
      <c r="AB29" s="224"/>
      <c r="AC29" s="224"/>
      <c r="AD29" s="224"/>
      <c r="AE29" s="224"/>
      <c r="AF29" s="224"/>
      <c r="AG29" s="224"/>
      <c r="AH29" s="224"/>
      <c r="AI29" s="224"/>
      <c r="AJ29" s="224"/>
      <c r="AK29" s="224"/>
      <c r="AL29" s="224"/>
      <c r="AM29" s="224"/>
      <c r="AN29" s="224"/>
      <c r="AO29" s="224"/>
      <c r="AP29" s="224"/>
      <c r="AQ29" s="224"/>
      <c r="AR29" s="224"/>
      <c r="AS29" s="224"/>
      <c r="AT29" s="224"/>
      <c r="AU29" s="224"/>
      <c r="AV29" s="224"/>
      <c r="AW29" s="224"/>
      <c r="AX29" s="224"/>
      <c r="AY29" s="224"/>
      <c r="AZ29" s="224"/>
    </row>
    <row r="30" spans="1:52" x14ac:dyDescent="0.35">
      <c r="A30" s="207" t="s">
        <v>71</v>
      </c>
      <c r="B30" s="208"/>
      <c r="C30" s="208"/>
      <c r="D30" s="208"/>
      <c r="E30" s="208"/>
      <c r="F30" s="208"/>
      <c r="G30" s="208"/>
      <c r="H30" s="208"/>
      <c r="I30" s="208"/>
      <c r="J30" s="208"/>
      <c r="K30" s="208"/>
      <c r="L30" s="225"/>
      <c r="M30" s="225"/>
      <c r="N30" s="225"/>
      <c r="O30" s="225"/>
      <c r="P30" s="225"/>
      <c r="Q30" s="225"/>
      <c r="R30" s="225"/>
      <c r="S30" s="225"/>
      <c r="T30" s="225"/>
      <c r="U30" s="225"/>
      <c r="V30" s="225"/>
      <c r="W30" s="225"/>
      <c r="X30" s="225"/>
      <c r="Y30" s="225"/>
      <c r="Z30" s="225"/>
      <c r="AA30" s="225"/>
      <c r="AB30" s="225"/>
      <c r="AC30" s="225"/>
      <c r="AD30" s="225"/>
      <c r="AE30" s="225"/>
      <c r="AF30" s="225"/>
      <c r="AG30" s="225"/>
      <c r="AH30" s="225"/>
      <c r="AI30" s="225"/>
      <c r="AJ30" s="225"/>
      <c r="AK30" s="225"/>
      <c r="AL30" s="225"/>
      <c r="AM30" s="225"/>
      <c r="AN30" s="225"/>
      <c r="AO30" s="225"/>
      <c r="AP30" s="225"/>
      <c r="AQ30" s="225"/>
      <c r="AR30" s="225"/>
      <c r="AS30" s="225"/>
      <c r="AT30" s="225"/>
      <c r="AU30" s="225"/>
      <c r="AV30" s="225"/>
      <c r="AW30" s="225"/>
      <c r="AX30" s="225"/>
      <c r="AY30" s="225"/>
      <c r="AZ30" s="225"/>
    </row>
    <row r="31" spans="1:52" x14ac:dyDescent="0.35">
      <c r="A31" s="226" t="s">
        <v>70</v>
      </c>
      <c r="B31" s="227">
        <v>4956235.6415717788</v>
      </c>
      <c r="C31" s="227">
        <v>5046193.0327149155</v>
      </c>
      <c r="D31" s="227">
        <v>5115373.2978105107</v>
      </c>
      <c r="E31" s="227">
        <v>5157472.4367630687</v>
      </c>
      <c r="F31" s="227">
        <v>5218751.4707754841</v>
      </c>
      <c r="G31" s="227">
        <v>5177028.2378330706</v>
      </c>
      <c r="H31" s="227">
        <v>5215142.6625919873</v>
      </c>
      <c r="I31" s="227">
        <v>5271046.8098263731</v>
      </c>
      <c r="J31" s="227">
        <v>5292494.7945104055</v>
      </c>
      <c r="K31" s="227">
        <v>5340302.2349972008</v>
      </c>
      <c r="L31" s="227">
        <v>5286827.6169159124</v>
      </c>
      <c r="M31" s="227">
        <v>5257158.6186905596</v>
      </c>
      <c r="N31" s="227">
        <v>5158724.7435121648</v>
      </c>
      <c r="O31" s="227">
        <v>5207652.9516557772</v>
      </c>
      <c r="P31" s="227">
        <v>5272435.3428030759</v>
      </c>
      <c r="Q31" s="227">
        <v>5387885.2102444749</v>
      </c>
      <c r="R31" s="227">
        <v>5520274.8147117291</v>
      </c>
      <c r="S31" s="227">
        <v>5652635.5417423882</v>
      </c>
      <c r="T31" s="227">
        <v>5749108.8372648656</v>
      </c>
      <c r="U31" s="227">
        <v>5826993.7065583039</v>
      </c>
      <c r="V31" s="227">
        <v>5884882.1114912294</v>
      </c>
      <c r="W31" s="227">
        <v>5932887.5580965206</v>
      </c>
      <c r="X31" s="227">
        <v>5970573.2550912416</v>
      </c>
      <c r="Y31" s="227">
        <v>6004251.4800058724</v>
      </c>
      <c r="Z31" s="227">
        <v>6036800.5987413852</v>
      </c>
      <c r="AA31" s="227">
        <v>6071827.3734947359</v>
      </c>
      <c r="AB31" s="227">
        <v>6103540.2754270183</v>
      </c>
      <c r="AC31" s="227">
        <v>6136895.4891142743</v>
      </c>
      <c r="AD31" s="227">
        <v>6170529.7895988598</v>
      </c>
      <c r="AE31" s="227">
        <v>6203828.3919162378</v>
      </c>
      <c r="AF31" s="227">
        <v>6237886.0714271115</v>
      </c>
      <c r="AG31" s="227">
        <v>6271597.4366068309</v>
      </c>
      <c r="AH31" s="227">
        <v>6302779.7037596619</v>
      </c>
      <c r="AI31" s="227">
        <v>6332051.3444338143</v>
      </c>
      <c r="AJ31" s="227">
        <v>6360401.6981983306</v>
      </c>
      <c r="AK31" s="227">
        <v>6386711.4169503255</v>
      </c>
      <c r="AL31" s="227">
        <v>6411393.4274018705</v>
      </c>
      <c r="AM31" s="227">
        <v>6434799.3843657076</v>
      </c>
      <c r="AN31" s="227">
        <v>6457880.3352712551</v>
      </c>
      <c r="AO31" s="227">
        <v>6485085.3111518146</v>
      </c>
      <c r="AP31" s="227">
        <v>6514352.6152412528</v>
      </c>
      <c r="AQ31" s="227">
        <v>6543430.7752852347</v>
      </c>
      <c r="AR31" s="227">
        <v>6571987.4754772801</v>
      </c>
      <c r="AS31" s="227">
        <v>6601306.0887887711</v>
      </c>
      <c r="AT31" s="227">
        <v>6630748.3453032449</v>
      </c>
      <c r="AU31" s="227">
        <v>6660659.661754488</v>
      </c>
      <c r="AV31" s="227">
        <v>6689879.9085641801</v>
      </c>
      <c r="AW31" s="227">
        <v>6721121.5495139193</v>
      </c>
      <c r="AX31" s="227">
        <v>6754385.9516993063</v>
      </c>
      <c r="AY31" s="227">
        <v>6787905.1907533314</v>
      </c>
      <c r="AZ31" s="227">
        <v>6822764.593018298</v>
      </c>
    </row>
    <row r="32" spans="1:52" x14ac:dyDescent="0.35">
      <c r="A32" s="228" t="s">
        <v>72</v>
      </c>
      <c r="B32" s="229">
        <v>104150.52535982964</v>
      </c>
      <c r="C32" s="229">
        <v>108407.72065375032</v>
      </c>
      <c r="D32" s="229">
        <v>110039.80362883772</v>
      </c>
      <c r="E32" s="229">
        <v>113107.71446926624</v>
      </c>
      <c r="F32" s="229">
        <v>117119.7248381871</v>
      </c>
      <c r="G32" s="229">
        <v>120104.79928295294</v>
      </c>
      <c r="H32" s="229">
        <v>119588.88140983072</v>
      </c>
      <c r="I32" s="229">
        <v>115369.12966162719</v>
      </c>
      <c r="J32" s="229">
        <v>120551.56273126867</v>
      </c>
      <c r="K32" s="229">
        <v>117797.01755933602</v>
      </c>
      <c r="L32" s="229">
        <v>119502.36674384336</v>
      </c>
      <c r="M32" s="229">
        <v>122250.96666502686</v>
      </c>
      <c r="N32" s="229">
        <v>122451.57177330548</v>
      </c>
      <c r="O32" s="229">
        <v>122083.38319756024</v>
      </c>
      <c r="P32" s="229">
        <v>124612.57528253864</v>
      </c>
      <c r="Q32" s="229">
        <v>124572.07616194511</v>
      </c>
      <c r="R32" s="229">
        <v>128870.05098045015</v>
      </c>
      <c r="S32" s="229">
        <v>132947.34329930798</v>
      </c>
      <c r="T32" s="229">
        <v>136529.40465290513</v>
      </c>
      <c r="U32" s="229">
        <v>139955.38674518722</v>
      </c>
      <c r="V32" s="229">
        <v>142917.11748003791</v>
      </c>
      <c r="W32" s="229">
        <v>145388.85239920669</v>
      </c>
      <c r="X32" s="229">
        <v>147602.78895562704</v>
      </c>
      <c r="Y32" s="229">
        <v>149604.31673820197</v>
      </c>
      <c r="Z32" s="229">
        <v>151446.35265187759</v>
      </c>
      <c r="AA32" s="229">
        <v>153437.43969676463</v>
      </c>
      <c r="AB32" s="229">
        <v>155281.54253115607</v>
      </c>
      <c r="AC32" s="229">
        <v>157067.983659313</v>
      </c>
      <c r="AD32" s="229">
        <v>158827.38888441681</v>
      </c>
      <c r="AE32" s="229">
        <v>160569.42780178634</v>
      </c>
      <c r="AF32" s="229">
        <v>162315.14610385554</v>
      </c>
      <c r="AG32" s="229">
        <v>164040.93938136729</v>
      </c>
      <c r="AH32" s="229">
        <v>165704.48396105372</v>
      </c>
      <c r="AI32" s="229">
        <v>167296.40828170959</v>
      </c>
      <c r="AJ32" s="229">
        <v>168825.38310097478</v>
      </c>
      <c r="AK32" s="229">
        <v>170299.39961376545</v>
      </c>
      <c r="AL32" s="229">
        <v>171779.4863548307</v>
      </c>
      <c r="AM32" s="229">
        <v>173286.26469608699</v>
      </c>
      <c r="AN32" s="229">
        <v>174786.70874455266</v>
      </c>
      <c r="AO32" s="229">
        <v>176224.14614056962</v>
      </c>
      <c r="AP32" s="229">
        <v>177559.84785471173</v>
      </c>
      <c r="AQ32" s="229">
        <v>178792.47099356551</v>
      </c>
      <c r="AR32" s="229">
        <v>179960.11800169945</v>
      </c>
      <c r="AS32" s="229">
        <v>181147.64457691179</v>
      </c>
      <c r="AT32" s="229">
        <v>182320.2892344858</v>
      </c>
      <c r="AU32" s="229">
        <v>183554.66115850309</v>
      </c>
      <c r="AV32" s="229">
        <v>184764.75971747586</v>
      </c>
      <c r="AW32" s="229">
        <v>185950.90968993076</v>
      </c>
      <c r="AX32" s="229">
        <v>187128.56499147046</v>
      </c>
      <c r="AY32" s="229">
        <v>188291.09899035923</v>
      </c>
      <c r="AZ32" s="229">
        <v>189503.70800031468</v>
      </c>
    </row>
    <row r="33" spans="1:52" x14ac:dyDescent="0.35">
      <c r="A33" s="230" t="s">
        <v>91</v>
      </c>
      <c r="B33" s="231">
        <v>104150.52535982964</v>
      </c>
      <c r="C33" s="231">
        <v>108407.72065375032</v>
      </c>
      <c r="D33" s="231">
        <v>110039.80362883772</v>
      </c>
      <c r="E33" s="231">
        <v>113107.71446926624</v>
      </c>
      <c r="F33" s="231">
        <v>117119.7248381871</v>
      </c>
      <c r="G33" s="231">
        <v>120104.79928295294</v>
      </c>
      <c r="H33" s="231">
        <v>119588.88140983072</v>
      </c>
      <c r="I33" s="231">
        <v>115369.12966162719</v>
      </c>
      <c r="J33" s="231">
        <v>120551.56273126867</v>
      </c>
      <c r="K33" s="231">
        <v>117797.01755933602</v>
      </c>
      <c r="L33" s="231">
        <v>119502.36674384336</v>
      </c>
      <c r="M33" s="231">
        <v>122250.96666502686</v>
      </c>
      <c r="N33" s="231">
        <v>122451.57177330548</v>
      </c>
      <c r="O33" s="231">
        <v>122083.38319756024</v>
      </c>
      <c r="P33" s="231">
        <v>124612.57528253864</v>
      </c>
      <c r="Q33" s="231">
        <v>124572.07616194511</v>
      </c>
      <c r="R33" s="231">
        <v>127184.70886746651</v>
      </c>
      <c r="S33" s="231">
        <v>129391.88845390719</v>
      </c>
      <c r="T33" s="231">
        <v>130968.96528224199</v>
      </c>
      <c r="U33" s="231">
        <v>132205.07296653278</v>
      </c>
      <c r="V33" s="231">
        <v>132833.06004232544</v>
      </c>
      <c r="W33" s="231">
        <v>132790.8455965879</v>
      </c>
      <c r="X33" s="231">
        <v>132278.46492301239</v>
      </c>
      <c r="Y33" s="231">
        <v>131421.19930003161</v>
      </c>
      <c r="Z33" s="231">
        <v>130360.58222587494</v>
      </c>
      <c r="AA33" s="231">
        <v>129431.88296236213</v>
      </c>
      <c r="AB33" s="231">
        <v>128565.5661659239</v>
      </c>
      <c r="AC33" s="231">
        <v>127883.75405248621</v>
      </c>
      <c r="AD33" s="231">
        <v>127413.3724776684</v>
      </c>
      <c r="AE33" s="231">
        <v>127120.12856987426</v>
      </c>
      <c r="AF33" s="231">
        <v>126985.34479132995</v>
      </c>
      <c r="AG33" s="231">
        <v>126917.77556779621</v>
      </c>
      <c r="AH33" s="231">
        <v>126813.14383594632</v>
      </c>
      <c r="AI33" s="231">
        <v>126653.96916506439</v>
      </c>
      <c r="AJ33" s="231">
        <v>126424.19395308835</v>
      </c>
      <c r="AK33" s="231">
        <v>126063.36183021832</v>
      </c>
      <c r="AL33" s="231">
        <v>125608.79913449734</v>
      </c>
      <c r="AM33" s="231">
        <v>125076.1457286434</v>
      </c>
      <c r="AN33" s="231">
        <v>124459.90567223041</v>
      </c>
      <c r="AO33" s="231">
        <v>123750.49379576622</v>
      </c>
      <c r="AP33" s="231">
        <v>122949.7282825845</v>
      </c>
      <c r="AQ33" s="231">
        <v>122068.56203272466</v>
      </c>
      <c r="AR33" s="231">
        <v>121177.13279938289</v>
      </c>
      <c r="AS33" s="231">
        <v>120335.93151675531</v>
      </c>
      <c r="AT33" s="231">
        <v>119507.82224093784</v>
      </c>
      <c r="AU33" s="231">
        <v>118752.91686269108</v>
      </c>
      <c r="AV33" s="231">
        <v>118011.13842401833</v>
      </c>
      <c r="AW33" s="231">
        <v>117300.95276208936</v>
      </c>
      <c r="AX33" s="231">
        <v>116643.48978823386</v>
      </c>
      <c r="AY33" s="231">
        <v>115996.55228132008</v>
      </c>
      <c r="AZ33" s="231">
        <v>115421.95224131513</v>
      </c>
    </row>
    <row r="34" spans="1:52" x14ac:dyDescent="0.35">
      <c r="A34" s="232" t="s">
        <v>92</v>
      </c>
      <c r="B34" s="216">
        <v>104150.52535982964</v>
      </c>
      <c r="C34" s="216">
        <v>108407.72065375032</v>
      </c>
      <c r="D34" s="216">
        <v>110039.80362883772</v>
      </c>
      <c r="E34" s="216">
        <v>113107.71446926624</v>
      </c>
      <c r="F34" s="216">
        <v>117119.7248381871</v>
      </c>
      <c r="G34" s="216">
        <v>120104.79928295294</v>
      </c>
      <c r="H34" s="216">
        <v>119588.88140983072</v>
      </c>
      <c r="I34" s="216">
        <v>115369.12966162719</v>
      </c>
      <c r="J34" s="216">
        <v>120551.56273126867</v>
      </c>
      <c r="K34" s="216">
        <v>117797.01755933602</v>
      </c>
      <c r="L34" s="216">
        <v>119502.36674384336</v>
      </c>
      <c r="M34" s="216">
        <v>122250.96666502686</v>
      </c>
      <c r="N34" s="216">
        <v>122451.57177330548</v>
      </c>
      <c r="O34" s="216">
        <v>122083.38319756024</v>
      </c>
      <c r="P34" s="216">
        <v>124612.57528253864</v>
      </c>
      <c r="Q34" s="216">
        <v>124572.07616194511</v>
      </c>
      <c r="R34" s="216">
        <v>127184.70886746651</v>
      </c>
      <c r="S34" s="216">
        <v>129391.88845390719</v>
      </c>
      <c r="T34" s="216">
        <v>130968.96528224199</v>
      </c>
      <c r="U34" s="216">
        <v>132205.07296653278</v>
      </c>
      <c r="V34" s="216">
        <v>132833.06004232544</v>
      </c>
      <c r="W34" s="216">
        <v>132790.8455965879</v>
      </c>
      <c r="X34" s="216">
        <v>132278.46492301239</v>
      </c>
      <c r="Y34" s="216">
        <v>131421.19930003161</v>
      </c>
      <c r="Z34" s="216">
        <v>130360.58222587494</v>
      </c>
      <c r="AA34" s="216">
        <v>129431.88296236213</v>
      </c>
      <c r="AB34" s="216">
        <v>128565.5661659239</v>
      </c>
      <c r="AC34" s="216">
        <v>127883.75405248621</v>
      </c>
      <c r="AD34" s="216">
        <v>127413.3724776684</v>
      </c>
      <c r="AE34" s="216">
        <v>127120.12856987426</v>
      </c>
      <c r="AF34" s="216">
        <v>126985.34479132995</v>
      </c>
      <c r="AG34" s="216">
        <v>126917.77556779621</v>
      </c>
      <c r="AH34" s="216">
        <v>126813.14383594632</v>
      </c>
      <c r="AI34" s="216">
        <v>126653.96916506439</v>
      </c>
      <c r="AJ34" s="216">
        <v>126424.19395308835</v>
      </c>
      <c r="AK34" s="216">
        <v>126063.36183021832</v>
      </c>
      <c r="AL34" s="216">
        <v>125608.79913449734</v>
      </c>
      <c r="AM34" s="216">
        <v>125076.1457286434</v>
      </c>
      <c r="AN34" s="216">
        <v>124459.90567223041</v>
      </c>
      <c r="AO34" s="216">
        <v>123750.49379576622</v>
      </c>
      <c r="AP34" s="216">
        <v>122949.7282825845</v>
      </c>
      <c r="AQ34" s="216">
        <v>122068.56203272466</v>
      </c>
      <c r="AR34" s="216">
        <v>121177.13279938289</v>
      </c>
      <c r="AS34" s="216">
        <v>120335.93151675531</v>
      </c>
      <c r="AT34" s="216">
        <v>119507.82224093784</v>
      </c>
      <c r="AU34" s="216">
        <v>118752.91686269108</v>
      </c>
      <c r="AV34" s="216">
        <v>118011.13842401833</v>
      </c>
      <c r="AW34" s="216">
        <v>117300.95276208936</v>
      </c>
      <c r="AX34" s="216">
        <v>116643.48978823386</v>
      </c>
      <c r="AY34" s="216">
        <v>115996.55228132008</v>
      </c>
      <c r="AZ34" s="216">
        <v>115421.95224131513</v>
      </c>
    </row>
    <row r="35" spans="1:52" x14ac:dyDescent="0.35">
      <c r="A35" s="232" t="s">
        <v>93</v>
      </c>
      <c r="B35" s="216">
        <v>0</v>
      </c>
      <c r="C35" s="216">
        <v>0</v>
      </c>
      <c r="D35" s="216">
        <v>0</v>
      </c>
      <c r="E35" s="216">
        <v>0</v>
      </c>
      <c r="F35" s="216">
        <v>0</v>
      </c>
      <c r="G35" s="216">
        <v>0</v>
      </c>
      <c r="H35" s="216">
        <v>0</v>
      </c>
      <c r="I35" s="216">
        <v>0</v>
      </c>
      <c r="J35" s="216">
        <v>0</v>
      </c>
      <c r="K35" s="216">
        <v>0</v>
      </c>
      <c r="L35" s="216">
        <v>0</v>
      </c>
      <c r="M35" s="216">
        <v>0</v>
      </c>
      <c r="N35" s="216">
        <v>0</v>
      </c>
      <c r="O35" s="216">
        <v>0</v>
      </c>
      <c r="P35" s="216">
        <v>0</v>
      </c>
      <c r="Q35" s="216">
        <v>0</v>
      </c>
      <c r="R35" s="216">
        <v>0</v>
      </c>
      <c r="S35" s="216">
        <v>0</v>
      </c>
      <c r="T35" s="216">
        <v>0</v>
      </c>
      <c r="U35" s="216">
        <v>0</v>
      </c>
      <c r="V35" s="216">
        <v>0</v>
      </c>
      <c r="W35" s="216">
        <v>0</v>
      </c>
      <c r="X35" s="216">
        <v>0</v>
      </c>
      <c r="Y35" s="216">
        <v>0</v>
      </c>
      <c r="Z35" s="216">
        <v>0</v>
      </c>
      <c r="AA35" s="216">
        <v>0</v>
      </c>
      <c r="AB35" s="216">
        <v>0</v>
      </c>
      <c r="AC35" s="216">
        <v>0</v>
      </c>
      <c r="AD35" s="216">
        <v>0</v>
      </c>
      <c r="AE35" s="216">
        <v>0</v>
      </c>
      <c r="AF35" s="216">
        <v>0</v>
      </c>
      <c r="AG35" s="216">
        <v>0</v>
      </c>
      <c r="AH35" s="216">
        <v>0</v>
      </c>
      <c r="AI35" s="216">
        <v>0</v>
      </c>
      <c r="AJ35" s="216">
        <v>0</v>
      </c>
      <c r="AK35" s="216">
        <v>0</v>
      </c>
      <c r="AL35" s="216">
        <v>0</v>
      </c>
      <c r="AM35" s="216">
        <v>0</v>
      </c>
      <c r="AN35" s="216">
        <v>0</v>
      </c>
      <c r="AO35" s="216">
        <v>0</v>
      </c>
      <c r="AP35" s="216">
        <v>0</v>
      </c>
      <c r="AQ35" s="216">
        <v>0</v>
      </c>
      <c r="AR35" s="216">
        <v>0</v>
      </c>
      <c r="AS35" s="216">
        <v>0</v>
      </c>
      <c r="AT35" s="216">
        <v>0</v>
      </c>
      <c r="AU35" s="216">
        <v>0</v>
      </c>
      <c r="AV35" s="216">
        <v>0</v>
      </c>
      <c r="AW35" s="216">
        <v>0</v>
      </c>
      <c r="AX35" s="216">
        <v>0</v>
      </c>
      <c r="AY35" s="216">
        <v>0</v>
      </c>
      <c r="AZ35" s="216">
        <v>0</v>
      </c>
    </row>
    <row r="36" spans="1:52" x14ac:dyDescent="0.35">
      <c r="A36" s="232" t="s">
        <v>94</v>
      </c>
      <c r="B36" s="216">
        <v>0</v>
      </c>
      <c r="C36" s="216">
        <v>0</v>
      </c>
      <c r="D36" s="216">
        <v>0</v>
      </c>
      <c r="E36" s="216">
        <v>0</v>
      </c>
      <c r="F36" s="216">
        <v>0</v>
      </c>
      <c r="G36" s="216">
        <v>0</v>
      </c>
      <c r="H36" s="216">
        <v>0</v>
      </c>
      <c r="I36" s="216">
        <v>0</v>
      </c>
      <c r="J36" s="216">
        <v>0</v>
      </c>
      <c r="K36" s="216">
        <v>0</v>
      </c>
      <c r="L36" s="216">
        <v>0</v>
      </c>
      <c r="M36" s="216">
        <v>0</v>
      </c>
      <c r="N36" s="216">
        <v>0</v>
      </c>
      <c r="O36" s="216">
        <v>0</v>
      </c>
      <c r="P36" s="216">
        <v>0</v>
      </c>
      <c r="Q36" s="216">
        <v>0</v>
      </c>
      <c r="R36" s="216">
        <v>0</v>
      </c>
      <c r="S36" s="216">
        <v>0</v>
      </c>
      <c r="T36" s="216">
        <v>0</v>
      </c>
      <c r="U36" s="216">
        <v>0</v>
      </c>
      <c r="V36" s="216">
        <v>0</v>
      </c>
      <c r="W36" s="216">
        <v>0</v>
      </c>
      <c r="X36" s="216">
        <v>0</v>
      </c>
      <c r="Y36" s="216">
        <v>0</v>
      </c>
      <c r="Z36" s="216">
        <v>0</v>
      </c>
      <c r="AA36" s="216">
        <v>0</v>
      </c>
      <c r="AB36" s="216">
        <v>0</v>
      </c>
      <c r="AC36" s="216">
        <v>0</v>
      </c>
      <c r="AD36" s="216">
        <v>0</v>
      </c>
      <c r="AE36" s="216">
        <v>0</v>
      </c>
      <c r="AF36" s="216">
        <v>0</v>
      </c>
      <c r="AG36" s="216">
        <v>0</v>
      </c>
      <c r="AH36" s="216">
        <v>0</v>
      </c>
      <c r="AI36" s="216">
        <v>0</v>
      </c>
      <c r="AJ36" s="216">
        <v>0</v>
      </c>
      <c r="AK36" s="216">
        <v>0</v>
      </c>
      <c r="AL36" s="216">
        <v>0</v>
      </c>
      <c r="AM36" s="216">
        <v>0</v>
      </c>
      <c r="AN36" s="216">
        <v>0</v>
      </c>
      <c r="AO36" s="216">
        <v>0</v>
      </c>
      <c r="AP36" s="216">
        <v>0</v>
      </c>
      <c r="AQ36" s="216">
        <v>0</v>
      </c>
      <c r="AR36" s="216">
        <v>0</v>
      </c>
      <c r="AS36" s="216">
        <v>0</v>
      </c>
      <c r="AT36" s="216">
        <v>0</v>
      </c>
      <c r="AU36" s="216">
        <v>0</v>
      </c>
      <c r="AV36" s="216">
        <v>0</v>
      </c>
      <c r="AW36" s="216">
        <v>0</v>
      </c>
      <c r="AX36" s="216">
        <v>0</v>
      </c>
      <c r="AY36" s="216">
        <v>0</v>
      </c>
      <c r="AZ36" s="216">
        <v>0</v>
      </c>
    </row>
    <row r="37" spans="1:52" x14ac:dyDescent="0.35">
      <c r="A37" s="230" t="s">
        <v>95</v>
      </c>
      <c r="B37" s="231">
        <v>0</v>
      </c>
      <c r="C37" s="231">
        <v>0</v>
      </c>
      <c r="D37" s="231">
        <v>0</v>
      </c>
      <c r="E37" s="231">
        <v>0</v>
      </c>
      <c r="F37" s="231">
        <v>0</v>
      </c>
      <c r="G37" s="231">
        <v>0</v>
      </c>
      <c r="H37" s="231">
        <v>0</v>
      </c>
      <c r="I37" s="231">
        <v>0</v>
      </c>
      <c r="J37" s="231">
        <v>0</v>
      </c>
      <c r="K37" s="231">
        <v>0</v>
      </c>
      <c r="L37" s="231">
        <v>0</v>
      </c>
      <c r="M37" s="231">
        <v>0</v>
      </c>
      <c r="N37" s="231">
        <v>0</v>
      </c>
      <c r="O37" s="231">
        <v>0</v>
      </c>
      <c r="P37" s="231">
        <v>0</v>
      </c>
      <c r="Q37" s="231">
        <v>0</v>
      </c>
      <c r="R37" s="231">
        <v>0</v>
      </c>
      <c r="S37" s="231">
        <v>0</v>
      </c>
      <c r="T37" s="231">
        <v>0</v>
      </c>
      <c r="U37" s="231">
        <v>0</v>
      </c>
      <c r="V37" s="231">
        <v>0</v>
      </c>
      <c r="W37" s="231">
        <v>0</v>
      </c>
      <c r="X37" s="231">
        <v>0</v>
      </c>
      <c r="Y37" s="231">
        <v>0</v>
      </c>
      <c r="Z37" s="231">
        <v>0</v>
      </c>
      <c r="AA37" s="231">
        <v>0</v>
      </c>
      <c r="AB37" s="231">
        <v>0</v>
      </c>
      <c r="AC37" s="231">
        <v>0</v>
      </c>
      <c r="AD37" s="231">
        <v>0</v>
      </c>
      <c r="AE37" s="231">
        <v>0</v>
      </c>
      <c r="AF37" s="231">
        <v>0</v>
      </c>
      <c r="AG37" s="231">
        <v>0</v>
      </c>
      <c r="AH37" s="231">
        <v>0</v>
      </c>
      <c r="AI37" s="231">
        <v>0</v>
      </c>
      <c r="AJ37" s="231">
        <v>0</v>
      </c>
      <c r="AK37" s="231">
        <v>0</v>
      </c>
      <c r="AL37" s="231">
        <v>0</v>
      </c>
      <c r="AM37" s="231">
        <v>0</v>
      </c>
      <c r="AN37" s="231">
        <v>0</v>
      </c>
      <c r="AO37" s="231">
        <v>0</v>
      </c>
      <c r="AP37" s="231">
        <v>0</v>
      </c>
      <c r="AQ37" s="231">
        <v>0</v>
      </c>
      <c r="AR37" s="231">
        <v>0</v>
      </c>
      <c r="AS37" s="231">
        <v>0</v>
      </c>
      <c r="AT37" s="231">
        <v>0</v>
      </c>
      <c r="AU37" s="231">
        <v>0</v>
      </c>
      <c r="AV37" s="231">
        <v>0</v>
      </c>
      <c r="AW37" s="231">
        <v>0</v>
      </c>
      <c r="AX37" s="231">
        <v>0</v>
      </c>
      <c r="AY37" s="231">
        <v>0</v>
      </c>
      <c r="AZ37" s="231">
        <v>0</v>
      </c>
    </row>
    <row r="38" spans="1:52" x14ac:dyDescent="0.35">
      <c r="A38" s="232" t="s">
        <v>92</v>
      </c>
      <c r="B38" s="216">
        <v>0</v>
      </c>
      <c r="C38" s="216">
        <v>0</v>
      </c>
      <c r="D38" s="216">
        <v>0</v>
      </c>
      <c r="E38" s="216">
        <v>0</v>
      </c>
      <c r="F38" s="216">
        <v>0</v>
      </c>
      <c r="G38" s="216">
        <v>0</v>
      </c>
      <c r="H38" s="216">
        <v>0</v>
      </c>
      <c r="I38" s="216">
        <v>0</v>
      </c>
      <c r="J38" s="216">
        <v>0</v>
      </c>
      <c r="K38" s="216">
        <v>0</v>
      </c>
      <c r="L38" s="216">
        <v>0</v>
      </c>
      <c r="M38" s="216">
        <v>0</v>
      </c>
      <c r="N38" s="216">
        <v>0</v>
      </c>
      <c r="O38" s="216">
        <v>0</v>
      </c>
      <c r="P38" s="216">
        <v>0</v>
      </c>
      <c r="Q38" s="216">
        <v>0</v>
      </c>
      <c r="R38" s="216">
        <v>0</v>
      </c>
      <c r="S38" s="216">
        <v>0</v>
      </c>
      <c r="T38" s="216">
        <v>0</v>
      </c>
      <c r="U38" s="216">
        <v>0</v>
      </c>
      <c r="V38" s="216">
        <v>0</v>
      </c>
      <c r="W38" s="216">
        <v>0</v>
      </c>
      <c r="X38" s="216">
        <v>0</v>
      </c>
      <c r="Y38" s="216">
        <v>0</v>
      </c>
      <c r="Z38" s="216">
        <v>0</v>
      </c>
      <c r="AA38" s="216">
        <v>0</v>
      </c>
      <c r="AB38" s="216">
        <v>0</v>
      </c>
      <c r="AC38" s="216">
        <v>0</v>
      </c>
      <c r="AD38" s="216">
        <v>0</v>
      </c>
      <c r="AE38" s="216">
        <v>0</v>
      </c>
      <c r="AF38" s="216">
        <v>0</v>
      </c>
      <c r="AG38" s="216">
        <v>0</v>
      </c>
      <c r="AH38" s="216">
        <v>0</v>
      </c>
      <c r="AI38" s="216">
        <v>0</v>
      </c>
      <c r="AJ38" s="216">
        <v>0</v>
      </c>
      <c r="AK38" s="216">
        <v>0</v>
      </c>
      <c r="AL38" s="216">
        <v>0</v>
      </c>
      <c r="AM38" s="216">
        <v>0</v>
      </c>
      <c r="AN38" s="216">
        <v>0</v>
      </c>
      <c r="AO38" s="216">
        <v>0</v>
      </c>
      <c r="AP38" s="216">
        <v>0</v>
      </c>
      <c r="AQ38" s="216">
        <v>0</v>
      </c>
      <c r="AR38" s="216">
        <v>0</v>
      </c>
      <c r="AS38" s="216">
        <v>0</v>
      </c>
      <c r="AT38" s="216">
        <v>0</v>
      </c>
      <c r="AU38" s="216">
        <v>0</v>
      </c>
      <c r="AV38" s="216">
        <v>0</v>
      </c>
      <c r="AW38" s="216">
        <v>0</v>
      </c>
      <c r="AX38" s="216">
        <v>0</v>
      </c>
      <c r="AY38" s="216">
        <v>0</v>
      </c>
      <c r="AZ38" s="216">
        <v>0</v>
      </c>
    </row>
    <row r="39" spans="1:52" x14ac:dyDescent="0.35">
      <c r="A39" s="230" t="s">
        <v>96</v>
      </c>
      <c r="B39" s="231">
        <v>0</v>
      </c>
      <c r="C39" s="231">
        <v>0</v>
      </c>
      <c r="D39" s="231">
        <v>0</v>
      </c>
      <c r="E39" s="231">
        <v>0</v>
      </c>
      <c r="F39" s="231">
        <v>0</v>
      </c>
      <c r="G39" s="231">
        <v>0</v>
      </c>
      <c r="H39" s="231">
        <v>0</v>
      </c>
      <c r="I39" s="231">
        <v>0</v>
      </c>
      <c r="J39" s="231">
        <v>0</v>
      </c>
      <c r="K39" s="231">
        <v>0</v>
      </c>
      <c r="L39" s="231">
        <v>0</v>
      </c>
      <c r="M39" s="231">
        <v>0</v>
      </c>
      <c r="N39" s="231">
        <v>0</v>
      </c>
      <c r="O39" s="231">
        <v>0</v>
      </c>
      <c r="P39" s="231">
        <v>0</v>
      </c>
      <c r="Q39" s="231">
        <v>0</v>
      </c>
      <c r="R39" s="231">
        <v>1685.3421129836415</v>
      </c>
      <c r="S39" s="231">
        <v>3555.4548454007772</v>
      </c>
      <c r="T39" s="231">
        <v>5560.439370663129</v>
      </c>
      <c r="U39" s="231">
        <v>7750.3137786544276</v>
      </c>
      <c r="V39" s="231">
        <v>10084.057437712467</v>
      </c>
      <c r="W39" s="231">
        <v>12598.006802618787</v>
      </c>
      <c r="X39" s="231">
        <v>15324.324032614657</v>
      </c>
      <c r="Y39" s="231">
        <v>18183.117438170371</v>
      </c>
      <c r="Z39" s="231">
        <v>21085.77042600264</v>
      </c>
      <c r="AA39" s="231">
        <v>24005.5567344025</v>
      </c>
      <c r="AB39" s="231">
        <v>26715.976365232182</v>
      </c>
      <c r="AC39" s="231">
        <v>29184.229606826782</v>
      </c>
      <c r="AD39" s="231">
        <v>31414.016406748422</v>
      </c>
      <c r="AE39" s="231">
        <v>33449.299231912097</v>
      </c>
      <c r="AF39" s="231">
        <v>35329.801312525589</v>
      </c>
      <c r="AG39" s="231">
        <v>37123.163813571096</v>
      </c>
      <c r="AH39" s="231">
        <v>38891.34012510741</v>
      </c>
      <c r="AI39" s="231">
        <v>40642.439116645182</v>
      </c>
      <c r="AJ39" s="231">
        <v>42401.189147886435</v>
      </c>
      <c r="AK39" s="231">
        <v>44236.037783547123</v>
      </c>
      <c r="AL39" s="231">
        <v>46170.687220333355</v>
      </c>
      <c r="AM39" s="231">
        <v>48210.118967443595</v>
      </c>
      <c r="AN39" s="231">
        <v>50326.80307232224</v>
      </c>
      <c r="AO39" s="231">
        <v>52473.652344803406</v>
      </c>
      <c r="AP39" s="231">
        <v>54610.119572127231</v>
      </c>
      <c r="AQ39" s="231">
        <v>56723.908960840847</v>
      </c>
      <c r="AR39" s="231">
        <v>58782.985202316573</v>
      </c>
      <c r="AS39" s="231">
        <v>60811.713060156471</v>
      </c>
      <c r="AT39" s="231">
        <v>62812.466993547969</v>
      </c>
      <c r="AU39" s="231">
        <v>64801.744295812023</v>
      </c>
      <c r="AV39" s="231">
        <v>66753.621293457516</v>
      </c>
      <c r="AW39" s="231">
        <v>68649.956927841398</v>
      </c>
      <c r="AX39" s="231">
        <v>70485.0752032366</v>
      </c>
      <c r="AY39" s="231">
        <v>72294.546709039132</v>
      </c>
      <c r="AZ39" s="231">
        <v>74081.755758999556</v>
      </c>
    </row>
    <row r="40" spans="1:52" x14ac:dyDescent="0.35">
      <c r="A40" s="232" t="s">
        <v>97</v>
      </c>
      <c r="B40" s="216">
        <v>0</v>
      </c>
      <c r="C40" s="216">
        <v>0</v>
      </c>
      <c r="D40" s="216">
        <v>0</v>
      </c>
      <c r="E40" s="216">
        <v>0</v>
      </c>
      <c r="F40" s="216">
        <v>0</v>
      </c>
      <c r="G40" s="216">
        <v>0</v>
      </c>
      <c r="H40" s="216">
        <v>0</v>
      </c>
      <c r="I40" s="216">
        <v>0</v>
      </c>
      <c r="J40" s="216">
        <v>0</v>
      </c>
      <c r="K40" s="216">
        <v>0</v>
      </c>
      <c r="L40" s="216">
        <v>0</v>
      </c>
      <c r="M40" s="216">
        <v>0</v>
      </c>
      <c r="N40" s="216">
        <v>0</v>
      </c>
      <c r="O40" s="216">
        <v>0</v>
      </c>
      <c r="P40" s="216">
        <v>0</v>
      </c>
      <c r="Q40" s="216">
        <v>0</v>
      </c>
      <c r="R40" s="216">
        <v>1685.3421129836415</v>
      </c>
      <c r="S40" s="216">
        <v>3555.4548454007772</v>
      </c>
      <c r="T40" s="216">
        <v>5560.439370663129</v>
      </c>
      <c r="U40" s="216">
        <v>7750.3137786544276</v>
      </c>
      <c r="V40" s="216">
        <v>10084.057437712467</v>
      </c>
      <c r="W40" s="216">
        <v>12598.006802618787</v>
      </c>
      <c r="X40" s="216">
        <v>15324.324032614657</v>
      </c>
      <c r="Y40" s="216">
        <v>18183.117438170371</v>
      </c>
      <c r="Z40" s="216">
        <v>21085.77042600264</v>
      </c>
      <c r="AA40" s="216">
        <v>24005.5567344025</v>
      </c>
      <c r="AB40" s="216">
        <v>26715.976365232182</v>
      </c>
      <c r="AC40" s="216">
        <v>29184.229606826782</v>
      </c>
      <c r="AD40" s="216">
        <v>31414.016406748422</v>
      </c>
      <c r="AE40" s="216">
        <v>33449.299231912097</v>
      </c>
      <c r="AF40" s="216">
        <v>35329.801312525589</v>
      </c>
      <c r="AG40" s="216">
        <v>37123.163813571096</v>
      </c>
      <c r="AH40" s="216">
        <v>38891.34012510741</v>
      </c>
      <c r="AI40" s="216">
        <v>40642.439116645182</v>
      </c>
      <c r="AJ40" s="216">
        <v>42401.189147886435</v>
      </c>
      <c r="AK40" s="216">
        <v>44236.037783547123</v>
      </c>
      <c r="AL40" s="216">
        <v>46170.687220333355</v>
      </c>
      <c r="AM40" s="216">
        <v>48210.118967443595</v>
      </c>
      <c r="AN40" s="216">
        <v>50326.80307232224</v>
      </c>
      <c r="AO40" s="216">
        <v>52473.652344803406</v>
      </c>
      <c r="AP40" s="216">
        <v>54610.119572127231</v>
      </c>
      <c r="AQ40" s="216">
        <v>56723.908960840847</v>
      </c>
      <c r="AR40" s="216">
        <v>58782.985202316573</v>
      </c>
      <c r="AS40" s="216">
        <v>60811.713060156471</v>
      </c>
      <c r="AT40" s="216">
        <v>62812.466993547969</v>
      </c>
      <c r="AU40" s="216">
        <v>64801.744295812023</v>
      </c>
      <c r="AV40" s="216">
        <v>66753.621293457516</v>
      </c>
      <c r="AW40" s="216">
        <v>68649.956927841398</v>
      </c>
      <c r="AX40" s="216">
        <v>70485.0752032366</v>
      </c>
      <c r="AY40" s="216">
        <v>72294.546709039132</v>
      </c>
      <c r="AZ40" s="216">
        <v>74081.755758999556</v>
      </c>
    </row>
    <row r="41" spans="1:52" x14ac:dyDescent="0.35">
      <c r="A41" s="232" t="s">
        <v>98</v>
      </c>
      <c r="B41" s="216">
        <v>0</v>
      </c>
      <c r="C41" s="216">
        <v>0</v>
      </c>
      <c r="D41" s="216">
        <v>0</v>
      </c>
      <c r="E41" s="216">
        <v>0</v>
      </c>
      <c r="F41" s="216">
        <v>0</v>
      </c>
      <c r="G41" s="216">
        <v>0</v>
      </c>
      <c r="H41" s="216">
        <v>0</v>
      </c>
      <c r="I41" s="216">
        <v>0</v>
      </c>
      <c r="J41" s="216">
        <v>0</v>
      </c>
      <c r="K41" s="216">
        <v>0</v>
      </c>
      <c r="L41" s="216">
        <v>0</v>
      </c>
      <c r="M41" s="216">
        <v>0</v>
      </c>
      <c r="N41" s="216">
        <v>0</v>
      </c>
      <c r="O41" s="216">
        <v>0</v>
      </c>
      <c r="P41" s="216">
        <v>0</v>
      </c>
      <c r="Q41" s="216">
        <v>0</v>
      </c>
      <c r="R41" s="216">
        <v>0</v>
      </c>
      <c r="S41" s="216">
        <v>0</v>
      </c>
      <c r="T41" s="216">
        <v>0</v>
      </c>
      <c r="U41" s="216">
        <v>0</v>
      </c>
      <c r="V41" s="216">
        <v>0</v>
      </c>
      <c r="W41" s="216">
        <v>0</v>
      </c>
      <c r="X41" s="216">
        <v>0</v>
      </c>
      <c r="Y41" s="216">
        <v>0</v>
      </c>
      <c r="Z41" s="216">
        <v>0</v>
      </c>
      <c r="AA41" s="216">
        <v>0</v>
      </c>
      <c r="AB41" s="216">
        <v>0</v>
      </c>
      <c r="AC41" s="216">
        <v>0</v>
      </c>
      <c r="AD41" s="216">
        <v>0</v>
      </c>
      <c r="AE41" s="216">
        <v>0</v>
      </c>
      <c r="AF41" s="216">
        <v>0</v>
      </c>
      <c r="AG41" s="216">
        <v>0</v>
      </c>
      <c r="AH41" s="216">
        <v>0</v>
      </c>
      <c r="AI41" s="216">
        <v>0</v>
      </c>
      <c r="AJ41" s="216">
        <v>0</v>
      </c>
      <c r="AK41" s="216">
        <v>0</v>
      </c>
      <c r="AL41" s="216">
        <v>0</v>
      </c>
      <c r="AM41" s="216">
        <v>0</v>
      </c>
      <c r="AN41" s="216">
        <v>0</v>
      </c>
      <c r="AO41" s="216">
        <v>0</v>
      </c>
      <c r="AP41" s="216">
        <v>0</v>
      </c>
      <c r="AQ41" s="216">
        <v>0</v>
      </c>
      <c r="AR41" s="216">
        <v>0</v>
      </c>
      <c r="AS41" s="216">
        <v>0</v>
      </c>
      <c r="AT41" s="216">
        <v>0</v>
      </c>
      <c r="AU41" s="216">
        <v>0</v>
      </c>
      <c r="AV41" s="216">
        <v>0</v>
      </c>
      <c r="AW41" s="216">
        <v>0</v>
      </c>
      <c r="AX41" s="216">
        <v>0</v>
      </c>
      <c r="AY41" s="216">
        <v>0</v>
      </c>
      <c r="AZ41" s="216">
        <v>0</v>
      </c>
    </row>
    <row r="42" spans="1:52" x14ac:dyDescent="0.35">
      <c r="A42" s="232" t="s">
        <v>99</v>
      </c>
      <c r="B42" s="216">
        <v>0</v>
      </c>
      <c r="C42" s="216">
        <v>0</v>
      </c>
      <c r="D42" s="216">
        <v>0</v>
      </c>
      <c r="E42" s="216">
        <v>0</v>
      </c>
      <c r="F42" s="216">
        <v>0</v>
      </c>
      <c r="G42" s="216">
        <v>0</v>
      </c>
      <c r="H42" s="216">
        <v>0</v>
      </c>
      <c r="I42" s="216">
        <v>0</v>
      </c>
      <c r="J42" s="216">
        <v>0</v>
      </c>
      <c r="K42" s="216">
        <v>0</v>
      </c>
      <c r="L42" s="216">
        <v>0</v>
      </c>
      <c r="M42" s="216">
        <v>0</v>
      </c>
      <c r="N42" s="216">
        <v>0</v>
      </c>
      <c r="O42" s="216">
        <v>0</v>
      </c>
      <c r="P42" s="216">
        <v>0</v>
      </c>
      <c r="Q42" s="216">
        <v>0</v>
      </c>
      <c r="R42" s="216">
        <v>0</v>
      </c>
      <c r="S42" s="216">
        <v>0</v>
      </c>
      <c r="T42" s="216">
        <v>0</v>
      </c>
      <c r="U42" s="216">
        <v>0</v>
      </c>
      <c r="V42" s="216">
        <v>0</v>
      </c>
      <c r="W42" s="216">
        <v>0</v>
      </c>
      <c r="X42" s="216">
        <v>0</v>
      </c>
      <c r="Y42" s="216">
        <v>0</v>
      </c>
      <c r="Z42" s="216">
        <v>0</v>
      </c>
      <c r="AA42" s="216">
        <v>0</v>
      </c>
      <c r="AB42" s="216">
        <v>0</v>
      </c>
      <c r="AC42" s="216">
        <v>0</v>
      </c>
      <c r="AD42" s="216">
        <v>0</v>
      </c>
      <c r="AE42" s="216">
        <v>0</v>
      </c>
      <c r="AF42" s="216">
        <v>0</v>
      </c>
      <c r="AG42" s="216">
        <v>0</v>
      </c>
      <c r="AH42" s="216">
        <v>0</v>
      </c>
      <c r="AI42" s="216">
        <v>0</v>
      </c>
      <c r="AJ42" s="216">
        <v>0</v>
      </c>
      <c r="AK42" s="216">
        <v>0</v>
      </c>
      <c r="AL42" s="216">
        <v>0</v>
      </c>
      <c r="AM42" s="216">
        <v>0</v>
      </c>
      <c r="AN42" s="216">
        <v>0</v>
      </c>
      <c r="AO42" s="216">
        <v>0</v>
      </c>
      <c r="AP42" s="216">
        <v>0</v>
      </c>
      <c r="AQ42" s="216">
        <v>0</v>
      </c>
      <c r="AR42" s="216">
        <v>0</v>
      </c>
      <c r="AS42" s="216">
        <v>0</v>
      </c>
      <c r="AT42" s="216">
        <v>0</v>
      </c>
      <c r="AU42" s="216">
        <v>0</v>
      </c>
      <c r="AV42" s="216">
        <v>0</v>
      </c>
      <c r="AW42" s="216">
        <v>0</v>
      </c>
      <c r="AX42" s="216">
        <v>0</v>
      </c>
      <c r="AY42" s="216">
        <v>0</v>
      </c>
      <c r="AZ42" s="216">
        <v>0</v>
      </c>
    </row>
    <row r="43" spans="1:52" x14ac:dyDescent="0.35">
      <c r="A43" s="230" t="s">
        <v>100</v>
      </c>
      <c r="B43" s="231">
        <v>0</v>
      </c>
      <c r="C43" s="231">
        <v>0</v>
      </c>
      <c r="D43" s="231">
        <v>0</v>
      </c>
      <c r="E43" s="231">
        <v>0</v>
      </c>
      <c r="F43" s="231">
        <v>0</v>
      </c>
      <c r="G43" s="231">
        <v>0</v>
      </c>
      <c r="H43" s="231">
        <v>0</v>
      </c>
      <c r="I43" s="231">
        <v>0</v>
      </c>
      <c r="J43" s="231">
        <v>0</v>
      </c>
      <c r="K43" s="231">
        <v>0</v>
      </c>
      <c r="L43" s="231">
        <v>0</v>
      </c>
      <c r="M43" s="231">
        <v>0</v>
      </c>
      <c r="N43" s="231">
        <v>0</v>
      </c>
      <c r="O43" s="231">
        <v>0</v>
      </c>
      <c r="P43" s="231">
        <v>0</v>
      </c>
      <c r="Q43" s="231">
        <v>0</v>
      </c>
      <c r="R43" s="231">
        <v>0</v>
      </c>
      <c r="S43" s="231">
        <v>0</v>
      </c>
      <c r="T43" s="231">
        <v>0</v>
      </c>
      <c r="U43" s="231">
        <v>0</v>
      </c>
      <c r="V43" s="231">
        <v>0</v>
      </c>
      <c r="W43" s="231">
        <v>0</v>
      </c>
      <c r="X43" s="231">
        <v>0</v>
      </c>
      <c r="Y43" s="231">
        <v>0</v>
      </c>
      <c r="Z43" s="231">
        <v>0</v>
      </c>
      <c r="AA43" s="231">
        <v>0</v>
      </c>
      <c r="AB43" s="231">
        <v>0</v>
      </c>
      <c r="AC43" s="231">
        <v>0</v>
      </c>
      <c r="AD43" s="231">
        <v>0</v>
      </c>
      <c r="AE43" s="231">
        <v>0</v>
      </c>
      <c r="AF43" s="231">
        <v>0</v>
      </c>
      <c r="AG43" s="231">
        <v>0</v>
      </c>
      <c r="AH43" s="231">
        <v>0</v>
      </c>
      <c r="AI43" s="231">
        <v>0</v>
      </c>
      <c r="AJ43" s="231">
        <v>0</v>
      </c>
      <c r="AK43" s="231">
        <v>0</v>
      </c>
      <c r="AL43" s="231">
        <v>0</v>
      </c>
      <c r="AM43" s="231">
        <v>0</v>
      </c>
      <c r="AN43" s="231">
        <v>0</v>
      </c>
      <c r="AO43" s="231">
        <v>0</v>
      </c>
      <c r="AP43" s="231">
        <v>0</v>
      </c>
      <c r="AQ43" s="231">
        <v>0</v>
      </c>
      <c r="AR43" s="231">
        <v>0</v>
      </c>
      <c r="AS43" s="231">
        <v>0</v>
      </c>
      <c r="AT43" s="231">
        <v>0</v>
      </c>
      <c r="AU43" s="231">
        <v>0</v>
      </c>
      <c r="AV43" s="231">
        <v>0</v>
      </c>
      <c r="AW43" s="231">
        <v>0</v>
      </c>
      <c r="AX43" s="231">
        <v>0</v>
      </c>
      <c r="AY43" s="231">
        <v>0</v>
      </c>
      <c r="AZ43" s="231">
        <v>0</v>
      </c>
    </row>
    <row r="44" spans="1:52" x14ac:dyDescent="0.35">
      <c r="A44" s="232" t="s">
        <v>101</v>
      </c>
      <c r="B44" s="216">
        <v>0</v>
      </c>
      <c r="C44" s="216">
        <v>0</v>
      </c>
      <c r="D44" s="216">
        <v>0</v>
      </c>
      <c r="E44" s="216">
        <v>0</v>
      </c>
      <c r="F44" s="216">
        <v>0</v>
      </c>
      <c r="G44" s="216">
        <v>0</v>
      </c>
      <c r="H44" s="216">
        <v>0</v>
      </c>
      <c r="I44" s="216">
        <v>0</v>
      </c>
      <c r="J44" s="216">
        <v>0</v>
      </c>
      <c r="K44" s="216">
        <v>0</v>
      </c>
      <c r="L44" s="216">
        <v>0</v>
      </c>
      <c r="M44" s="216">
        <v>0</v>
      </c>
      <c r="N44" s="216">
        <v>0</v>
      </c>
      <c r="O44" s="216">
        <v>0</v>
      </c>
      <c r="P44" s="216">
        <v>0</v>
      </c>
      <c r="Q44" s="216">
        <v>0</v>
      </c>
      <c r="R44" s="216">
        <v>0</v>
      </c>
      <c r="S44" s="216">
        <v>0</v>
      </c>
      <c r="T44" s="216">
        <v>0</v>
      </c>
      <c r="U44" s="216">
        <v>0</v>
      </c>
      <c r="V44" s="216">
        <v>0</v>
      </c>
      <c r="W44" s="216">
        <v>0</v>
      </c>
      <c r="X44" s="216">
        <v>0</v>
      </c>
      <c r="Y44" s="216">
        <v>0</v>
      </c>
      <c r="Z44" s="216">
        <v>0</v>
      </c>
      <c r="AA44" s="216">
        <v>0</v>
      </c>
      <c r="AB44" s="216">
        <v>0</v>
      </c>
      <c r="AC44" s="216">
        <v>0</v>
      </c>
      <c r="AD44" s="216">
        <v>0</v>
      </c>
      <c r="AE44" s="216">
        <v>0</v>
      </c>
      <c r="AF44" s="216">
        <v>0</v>
      </c>
      <c r="AG44" s="216">
        <v>0</v>
      </c>
      <c r="AH44" s="216">
        <v>0</v>
      </c>
      <c r="AI44" s="216">
        <v>0</v>
      </c>
      <c r="AJ44" s="216">
        <v>0</v>
      </c>
      <c r="AK44" s="216">
        <v>0</v>
      </c>
      <c r="AL44" s="216">
        <v>0</v>
      </c>
      <c r="AM44" s="216">
        <v>0</v>
      </c>
      <c r="AN44" s="216">
        <v>0</v>
      </c>
      <c r="AO44" s="216">
        <v>0</v>
      </c>
      <c r="AP44" s="216">
        <v>0</v>
      </c>
      <c r="AQ44" s="216">
        <v>0</v>
      </c>
      <c r="AR44" s="216">
        <v>0</v>
      </c>
      <c r="AS44" s="216">
        <v>0</v>
      </c>
      <c r="AT44" s="216">
        <v>0</v>
      </c>
      <c r="AU44" s="216">
        <v>0</v>
      </c>
      <c r="AV44" s="216">
        <v>0</v>
      </c>
      <c r="AW44" s="216">
        <v>0</v>
      </c>
      <c r="AX44" s="216">
        <v>0</v>
      </c>
      <c r="AY44" s="216">
        <v>0</v>
      </c>
      <c r="AZ44" s="216">
        <v>0</v>
      </c>
    </row>
    <row r="45" spans="1:52" x14ac:dyDescent="0.35">
      <c r="A45" s="228" t="s">
        <v>73</v>
      </c>
      <c r="B45" s="229">
        <v>4300856.6861559851</v>
      </c>
      <c r="C45" s="229">
        <v>4387378.8534340151</v>
      </c>
      <c r="D45" s="229">
        <v>4463501.4769520042</v>
      </c>
      <c r="E45" s="229">
        <v>4495782.2394592762</v>
      </c>
      <c r="F45" s="229">
        <v>4551946.3015192598</v>
      </c>
      <c r="G45" s="229">
        <v>4508359.6913032178</v>
      </c>
      <c r="H45" s="229">
        <v>4549241.5902174888</v>
      </c>
      <c r="I45" s="229">
        <v>4596935.5845874688</v>
      </c>
      <c r="J45" s="229">
        <v>4602751.300402916</v>
      </c>
      <c r="K45" s="229">
        <v>4675474.0519489134</v>
      </c>
      <c r="L45" s="229">
        <v>4624992.1607955759</v>
      </c>
      <c r="M45" s="229">
        <v>4590609.7094043167</v>
      </c>
      <c r="N45" s="229">
        <v>4496349.9073482053</v>
      </c>
      <c r="O45" s="229">
        <v>4548509.1066794833</v>
      </c>
      <c r="P45" s="229">
        <v>4615470.0558499945</v>
      </c>
      <c r="Q45" s="229">
        <v>4719824.7265817737</v>
      </c>
      <c r="R45" s="229">
        <v>4846148.2859855611</v>
      </c>
      <c r="S45" s="229">
        <v>4962457.1632270059</v>
      </c>
      <c r="T45" s="229">
        <v>5046008.8925176151</v>
      </c>
      <c r="U45" s="229">
        <v>5112684.0495539699</v>
      </c>
      <c r="V45" s="229">
        <v>5161273.6998726157</v>
      </c>
      <c r="W45" s="229">
        <v>5201573.9755016956</v>
      </c>
      <c r="X45" s="229">
        <v>5233215.5126370331</v>
      </c>
      <c r="Y45" s="229">
        <v>5261029.2790783281</v>
      </c>
      <c r="Z45" s="229">
        <v>5288061.7827776102</v>
      </c>
      <c r="AA45" s="229">
        <v>5317260.0489445999</v>
      </c>
      <c r="AB45" s="229">
        <v>5343969.2408452975</v>
      </c>
      <c r="AC45" s="229">
        <v>5372394.482121232</v>
      </c>
      <c r="AD45" s="229">
        <v>5400651.7676349618</v>
      </c>
      <c r="AE45" s="229">
        <v>5428393.0795979016</v>
      </c>
      <c r="AF45" s="229">
        <v>5456706.0174886445</v>
      </c>
      <c r="AG45" s="229">
        <v>5484811.0446834946</v>
      </c>
      <c r="AH45" s="229">
        <v>5510636.8896914283</v>
      </c>
      <c r="AI45" s="229">
        <v>5534037.5257663559</v>
      </c>
      <c r="AJ45" s="229">
        <v>5555851.4625866506</v>
      </c>
      <c r="AK45" s="229">
        <v>5575635.3092032764</v>
      </c>
      <c r="AL45" s="229">
        <v>5594056.7740554111</v>
      </c>
      <c r="AM45" s="229">
        <v>5611290.6446769619</v>
      </c>
      <c r="AN45" s="229">
        <v>5628489.5829709843</v>
      </c>
      <c r="AO45" s="229">
        <v>5649877.9247824969</v>
      </c>
      <c r="AP45" s="229">
        <v>5672531.8679585373</v>
      </c>
      <c r="AQ45" s="229">
        <v>5694961.7240507146</v>
      </c>
      <c r="AR45" s="229">
        <v>5716851.9606707674</v>
      </c>
      <c r="AS45" s="229">
        <v>5739308.6057559205</v>
      </c>
      <c r="AT45" s="229">
        <v>5761649.4392979136</v>
      </c>
      <c r="AU45" s="229">
        <v>5784149.2419747906</v>
      </c>
      <c r="AV45" s="229">
        <v>5805925.9006568966</v>
      </c>
      <c r="AW45" s="229">
        <v>5829396.6059630532</v>
      </c>
      <c r="AX45" s="229">
        <v>5854386.6207689447</v>
      </c>
      <c r="AY45" s="229">
        <v>5879553.7094475199</v>
      </c>
      <c r="AZ45" s="229">
        <v>5905715.692238125</v>
      </c>
    </row>
    <row r="46" spans="1:52" x14ac:dyDescent="0.35">
      <c r="A46" s="230" t="s">
        <v>91</v>
      </c>
      <c r="B46" s="231">
        <v>4300856.6861559851</v>
      </c>
      <c r="C46" s="231">
        <v>4387378.8534340151</v>
      </c>
      <c r="D46" s="231">
        <v>4463501.4769520042</v>
      </c>
      <c r="E46" s="231">
        <v>4495782.140331137</v>
      </c>
      <c r="F46" s="231">
        <v>4551946.1493005985</v>
      </c>
      <c r="G46" s="231">
        <v>4508359.523614537</v>
      </c>
      <c r="H46" s="231">
        <v>4549240.6180655193</v>
      </c>
      <c r="I46" s="231">
        <v>4596934.1044350425</v>
      </c>
      <c r="J46" s="231">
        <v>4602721.3334211679</v>
      </c>
      <c r="K46" s="231">
        <v>4675415.9539092295</v>
      </c>
      <c r="L46" s="231">
        <v>4624795.9760248549</v>
      </c>
      <c r="M46" s="231">
        <v>4590061.1638583858</v>
      </c>
      <c r="N46" s="231">
        <v>4495405.4850066938</v>
      </c>
      <c r="O46" s="231">
        <v>4546669.9038164504</v>
      </c>
      <c r="P46" s="231">
        <v>4611958.9709579097</v>
      </c>
      <c r="Q46" s="231">
        <v>4713690.983583034</v>
      </c>
      <c r="R46" s="231">
        <v>4836257.1915593585</v>
      </c>
      <c r="S46" s="231">
        <v>4948275.7536910484</v>
      </c>
      <c r="T46" s="231">
        <v>5026499.2183798291</v>
      </c>
      <c r="U46" s="231">
        <v>5085632.9193853643</v>
      </c>
      <c r="V46" s="231">
        <v>5124731.5310568903</v>
      </c>
      <c r="W46" s="231">
        <v>5113339.2427933281</v>
      </c>
      <c r="X46" s="231">
        <v>5081229.5587892095</v>
      </c>
      <c r="Y46" s="231">
        <v>5031514.2649505017</v>
      </c>
      <c r="Z46" s="231">
        <v>4983288.9618316181</v>
      </c>
      <c r="AA46" s="231">
        <v>4938188.6201011771</v>
      </c>
      <c r="AB46" s="231">
        <v>4897935.4372570869</v>
      </c>
      <c r="AC46" s="231">
        <v>4863090.3397630621</v>
      </c>
      <c r="AD46" s="231">
        <v>4836414.9723978573</v>
      </c>
      <c r="AE46" s="231">
        <v>4813686.9627035586</v>
      </c>
      <c r="AF46" s="231">
        <v>4788521.656283305</v>
      </c>
      <c r="AG46" s="231">
        <v>4759320.4566271948</v>
      </c>
      <c r="AH46" s="231">
        <v>4722295.2585789086</v>
      </c>
      <c r="AI46" s="231">
        <v>4677742.1982589401</v>
      </c>
      <c r="AJ46" s="231">
        <v>4625503.163259157</v>
      </c>
      <c r="AK46" s="231">
        <v>4564802.2553831562</v>
      </c>
      <c r="AL46" s="231">
        <v>4496402.8352876734</v>
      </c>
      <c r="AM46" s="231">
        <v>4421305.8320360463</v>
      </c>
      <c r="AN46" s="231">
        <v>4341635.8586029531</v>
      </c>
      <c r="AO46" s="231">
        <v>4262463.8119736891</v>
      </c>
      <c r="AP46" s="231">
        <v>4182363.5456333896</v>
      </c>
      <c r="AQ46" s="231">
        <v>4102132.8886352293</v>
      </c>
      <c r="AR46" s="231">
        <v>4023320.4259968693</v>
      </c>
      <c r="AS46" s="231">
        <v>3948238.7777420273</v>
      </c>
      <c r="AT46" s="231">
        <v>3876137.0526013253</v>
      </c>
      <c r="AU46" s="231">
        <v>3808494.4728180408</v>
      </c>
      <c r="AV46" s="231">
        <v>3744667.4634450427</v>
      </c>
      <c r="AW46" s="231">
        <v>3687031.185841775</v>
      </c>
      <c r="AX46" s="231">
        <v>3634974.7809372395</v>
      </c>
      <c r="AY46" s="231">
        <v>3587354.2783802808</v>
      </c>
      <c r="AZ46" s="231">
        <v>3543837.9131816537</v>
      </c>
    </row>
    <row r="47" spans="1:52" x14ac:dyDescent="0.35">
      <c r="A47" s="232" t="s">
        <v>102</v>
      </c>
      <c r="B47" s="216">
        <v>89307.449409560577</v>
      </c>
      <c r="C47" s="216">
        <v>92273.001718436266</v>
      </c>
      <c r="D47" s="216">
        <v>97167.154487680862</v>
      </c>
      <c r="E47" s="216">
        <v>101807.10646182334</v>
      </c>
      <c r="F47" s="216">
        <v>107108.55390611364</v>
      </c>
      <c r="G47" s="216">
        <v>108417.68230807556</v>
      </c>
      <c r="H47" s="216">
        <v>107711.25191737514</v>
      </c>
      <c r="I47" s="216">
        <v>109071.64786875078</v>
      </c>
      <c r="J47" s="216">
        <v>110097.50072890619</v>
      </c>
      <c r="K47" s="216">
        <v>117380.46778909776</v>
      </c>
      <c r="L47" s="216">
        <v>121827.69292599391</v>
      </c>
      <c r="M47" s="216">
        <v>118222.55578068913</v>
      </c>
      <c r="N47" s="216">
        <v>114678.09742187469</v>
      </c>
      <c r="O47" s="216">
        <v>126414.08132348991</v>
      </c>
      <c r="P47" s="216">
        <v>126124.82819112808</v>
      </c>
      <c r="Q47" s="216">
        <v>130898.8274178088</v>
      </c>
      <c r="R47" s="216">
        <v>132292.74974075847</v>
      </c>
      <c r="S47" s="216">
        <v>135113.02898486643</v>
      </c>
      <c r="T47" s="216">
        <v>137150.9804225261</v>
      </c>
      <c r="U47" s="216">
        <v>138687.48610126378</v>
      </c>
      <c r="V47" s="216">
        <v>139880.41288843562</v>
      </c>
      <c r="W47" s="216">
        <v>138492.81850366446</v>
      </c>
      <c r="X47" s="216">
        <v>136812.44071851872</v>
      </c>
      <c r="Y47" s="216">
        <v>134799.69714635168</v>
      </c>
      <c r="Z47" s="216">
        <v>133385.37372152979</v>
      </c>
      <c r="AA47" s="216">
        <v>132548.09196123615</v>
      </c>
      <c r="AB47" s="216">
        <v>132270.02577549411</v>
      </c>
      <c r="AC47" s="216">
        <v>132325.15417597123</v>
      </c>
      <c r="AD47" s="216">
        <v>132774.81748963811</v>
      </c>
      <c r="AE47" s="216">
        <v>133247.03009543152</v>
      </c>
      <c r="AF47" s="216">
        <v>133539.43733808683</v>
      </c>
      <c r="AG47" s="216">
        <v>133628.69428821537</v>
      </c>
      <c r="AH47" s="216">
        <v>133467.98038705732</v>
      </c>
      <c r="AI47" s="216">
        <v>132878.6763475817</v>
      </c>
      <c r="AJ47" s="216">
        <v>132080.74525377736</v>
      </c>
      <c r="AK47" s="216">
        <v>130957.79562718805</v>
      </c>
      <c r="AL47" s="216">
        <v>129562.77636396005</v>
      </c>
      <c r="AM47" s="216">
        <v>127827.47914857305</v>
      </c>
      <c r="AN47" s="216">
        <v>125877.06220464221</v>
      </c>
      <c r="AO47" s="216">
        <v>123868.24941401664</v>
      </c>
      <c r="AP47" s="216">
        <v>121840.8195834099</v>
      </c>
      <c r="AQ47" s="216">
        <v>119638.38664489728</v>
      </c>
      <c r="AR47" s="216">
        <v>117312.28497646094</v>
      </c>
      <c r="AS47" s="216">
        <v>115003.29595246445</v>
      </c>
      <c r="AT47" s="216">
        <v>112690.53307763032</v>
      </c>
      <c r="AU47" s="216">
        <v>110441.68948967871</v>
      </c>
      <c r="AV47" s="216">
        <v>108196.40413389617</v>
      </c>
      <c r="AW47" s="216">
        <v>106103.19464537871</v>
      </c>
      <c r="AX47" s="216">
        <v>104188.34725583941</v>
      </c>
      <c r="AY47" s="216">
        <v>102299.13967299223</v>
      </c>
      <c r="AZ47" s="216">
        <v>100526.86162769698</v>
      </c>
    </row>
    <row r="48" spans="1:52" x14ac:dyDescent="0.35">
      <c r="A48" s="232" t="s">
        <v>92</v>
      </c>
      <c r="B48" s="216">
        <v>2992750.5457108254</v>
      </c>
      <c r="C48" s="216">
        <v>2953306.4914541766</v>
      </c>
      <c r="D48" s="216">
        <v>2905582.3182164626</v>
      </c>
      <c r="E48" s="216">
        <v>2809290.6916378699</v>
      </c>
      <c r="F48" s="216">
        <v>2694714.4926946228</v>
      </c>
      <c r="G48" s="216">
        <v>2572110.8893309752</v>
      </c>
      <c r="H48" s="216">
        <v>2445607.8144295625</v>
      </c>
      <c r="I48" s="216">
        <v>2379576.7056416469</v>
      </c>
      <c r="J48" s="216">
        <v>2296899.4684375981</v>
      </c>
      <c r="K48" s="216">
        <v>2263323.0111149685</v>
      </c>
      <c r="L48" s="216">
        <v>2166484.1280536419</v>
      </c>
      <c r="M48" s="216">
        <v>2085052.0997442272</v>
      </c>
      <c r="N48" s="216">
        <v>1956434.469159164</v>
      </c>
      <c r="O48" s="216">
        <v>1916841.0890171737</v>
      </c>
      <c r="P48" s="216">
        <v>1886841.2961880199</v>
      </c>
      <c r="Q48" s="216">
        <v>1885032.439136676</v>
      </c>
      <c r="R48" s="216">
        <v>1914021.3351334343</v>
      </c>
      <c r="S48" s="216">
        <v>1941035.6994688876</v>
      </c>
      <c r="T48" s="216">
        <v>1954673.747023487</v>
      </c>
      <c r="U48" s="216">
        <v>1965109.1274633231</v>
      </c>
      <c r="V48" s="216">
        <v>1972843.992196457</v>
      </c>
      <c r="W48" s="216">
        <v>1970005.664109248</v>
      </c>
      <c r="X48" s="216">
        <v>1963313.189144155</v>
      </c>
      <c r="Y48" s="216">
        <v>1953611.3694177796</v>
      </c>
      <c r="Z48" s="216">
        <v>1947337.1496439341</v>
      </c>
      <c r="AA48" s="216">
        <v>1944427.8404086933</v>
      </c>
      <c r="AB48" s="216">
        <v>1944148.3361123023</v>
      </c>
      <c r="AC48" s="216">
        <v>1945808.1125603833</v>
      </c>
      <c r="AD48" s="216">
        <v>1949284.3039826334</v>
      </c>
      <c r="AE48" s="216">
        <v>1952650.5445189262</v>
      </c>
      <c r="AF48" s="216">
        <v>1953300.441360371</v>
      </c>
      <c r="AG48" s="216">
        <v>1950374.4748923245</v>
      </c>
      <c r="AH48" s="216">
        <v>1942128.2622488153</v>
      </c>
      <c r="AI48" s="216">
        <v>1929054.7300127747</v>
      </c>
      <c r="AJ48" s="216">
        <v>1911122.8751247376</v>
      </c>
      <c r="AK48" s="216">
        <v>1888590.6239887064</v>
      </c>
      <c r="AL48" s="216">
        <v>1862053.6610004068</v>
      </c>
      <c r="AM48" s="216">
        <v>1832458.1748417621</v>
      </c>
      <c r="AN48" s="216">
        <v>1800880.4857574538</v>
      </c>
      <c r="AO48" s="216">
        <v>1769712.7236434862</v>
      </c>
      <c r="AP48" s="216">
        <v>1738178.6363559787</v>
      </c>
      <c r="AQ48" s="216">
        <v>1706735.9953770216</v>
      </c>
      <c r="AR48" s="216">
        <v>1675838.5820187791</v>
      </c>
      <c r="AS48" s="216">
        <v>1646474.8558923451</v>
      </c>
      <c r="AT48" s="216">
        <v>1618150.7684315597</v>
      </c>
      <c r="AU48" s="216">
        <v>1591444.282674185</v>
      </c>
      <c r="AV48" s="216">
        <v>1566155.5068048616</v>
      </c>
      <c r="AW48" s="216">
        <v>1542978.2575839814</v>
      </c>
      <c r="AX48" s="216">
        <v>1521790.726731186</v>
      </c>
      <c r="AY48" s="216">
        <v>1501946.9644838239</v>
      </c>
      <c r="AZ48" s="216">
        <v>1483196.1876311849</v>
      </c>
    </row>
    <row r="49" spans="1:52" x14ac:dyDescent="0.35">
      <c r="A49" s="232" t="s">
        <v>103</v>
      </c>
      <c r="B49" s="216">
        <v>7581.5268535839723</v>
      </c>
      <c r="C49" s="216">
        <v>8478.5549185962118</v>
      </c>
      <c r="D49" s="216">
        <v>8440.519925632354</v>
      </c>
      <c r="E49" s="216">
        <v>8247.1899399562171</v>
      </c>
      <c r="F49" s="216">
        <v>8421.5544544807726</v>
      </c>
      <c r="G49" s="216">
        <v>9894.6866334434108</v>
      </c>
      <c r="H49" s="216">
        <v>11265.245619579329</v>
      </c>
      <c r="I49" s="216">
        <v>12567.057782308206</v>
      </c>
      <c r="J49" s="216">
        <v>14184.493223945326</v>
      </c>
      <c r="K49" s="216">
        <v>16704.621026769084</v>
      </c>
      <c r="L49" s="216">
        <v>19541.905530682459</v>
      </c>
      <c r="M49" s="216">
        <v>19845.948741276385</v>
      </c>
      <c r="N49" s="216">
        <v>20053.39414802488</v>
      </c>
      <c r="O49" s="216">
        <v>22892.350669482708</v>
      </c>
      <c r="P49" s="216">
        <v>24345.528366195271</v>
      </c>
      <c r="Q49" s="216">
        <v>26412.458849760853</v>
      </c>
      <c r="R49" s="216">
        <v>27728.847757697695</v>
      </c>
      <c r="S49" s="216">
        <v>29081.091093583418</v>
      </c>
      <c r="T49" s="216">
        <v>30359.116485943829</v>
      </c>
      <c r="U49" s="216">
        <v>31721.915135990072</v>
      </c>
      <c r="V49" s="216">
        <v>33142.611793365686</v>
      </c>
      <c r="W49" s="216">
        <v>33964.477039617159</v>
      </c>
      <c r="X49" s="216">
        <v>34897.71443358875</v>
      </c>
      <c r="Y49" s="216">
        <v>35891.986298726806</v>
      </c>
      <c r="Z49" s="216">
        <v>37184.507753396159</v>
      </c>
      <c r="AA49" s="216">
        <v>38765.800376610205</v>
      </c>
      <c r="AB49" s="216">
        <v>40721.986122276889</v>
      </c>
      <c r="AC49" s="216">
        <v>43001.588152766446</v>
      </c>
      <c r="AD49" s="216">
        <v>45739.35847633212</v>
      </c>
      <c r="AE49" s="216">
        <v>48761.843386260465</v>
      </c>
      <c r="AF49" s="216">
        <v>51920.343003958616</v>
      </c>
      <c r="AG49" s="216">
        <v>55211.597380784071</v>
      </c>
      <c r="AH49" s="216">
        <v>58570.670020721911</v>
      </c>
      <c r="AI49" s="216">
        <v>62033.800994887766</v>
      </c>
      <c r="AJ49" s="216">
        <v>65566.259072526664</v>
      </c>
      <c r="AK49" s="216">
        <v>69083.461914049942</v>
      </c>
      <c r="AL49" s="216">
        <v>72558.880414375555</v>
      </c>
      <c r="AM49" s="216">
        <v>76007.008292992497</v>
      </c>
      <c r="AN49" s="216">
        <v>79401.209570213468</v>
      </c>
      <c r="AO49" s="216">
        <v>82817.065699821091</v>
      </c>
      <c r="AP49" s="216">
        <v>86249.207125455767</v>
      </c>
      <c r="AQ49" s="216">
        <v>89639.129021708039</v>
      </c>
      <c r="AR49" s="216">
        <v>93059.255024360071</v>
      </c>
      <c r="AS49" s="216">
        <v>96556.245919238951</v>
      </c>
      <c r="AT49" s="216">
        <v>100118.81873722773</v>
      </c>
      <c r="AU49" s="216">
        <v>103758.42674721264</v>
      </c>
      <c r="AV49" s="216">
        <v>107472.75026712808</v>
      </c>
      <c r="AW49" s="216">
        <v>111350.22507137799</v>
      </c>
      <c r="AX49" s="216">
        <v>115336.66316315976</v>
      </c>
      <c r="AY49" s="216">
        <v>119432.29814181103</v>
      </c>
      <c r="AZ49" s="216">
        <v>123621.5261540502</v>
      </c>
    </row>
    <row r="50" spans="1:52" x14ac:dyDescent="0.35">
      <c r="A50" s="232" t="s">
        <v>104</v>
      </c>
      <c r="B50" s="216">
        <v>0</v>
      </c>
      <c r="C50" s="216">
        <v>0</v>
      </c>
      <c r="D50" s="216">
        <v>0</v>
      </c>
      <c r="E50" s="216">
        <v>0</v>
      </c>
      <c r="F50" s="216">
        <v>0</v>
      </c>
      <c r="G50" s="216">
        <v>0</v>
      </c>
      <c r="H50" s="216">
        <v>0</v>
      </c>
      <c r="I50" s="216">
        <v>0</v>
      </c>
      <c r="J50" s="216">
        <v>0</v>
      </c>
      <c r="K50" s="216">
        <v>0</v>
      </c>
      <c r="L50" s="216">
        <v>0</v>
      </c>
      <c r="M50" s="216">
        <v>0</v>
      </c>
      <c r="N50" s="216">
        <v>0</v>
      </c>
      <c r="O50" s="216">
        <v>0</v>
      </c>
      <c r="P50" s="216">
        <v>0</v>
      </c>
      <c r="Q50" s="216">
        <v>0</v>
      </c>
      <c r="R50" s="216">
        <v>52.663270295525834</v>
      </c>
      <c r="S50" s="216">
        <v>120.68673669558915</v>
      </c>
      <c r="T50" s="216">
        <v>207.21881698508332</v>
      </c>
      <c r="U50" s="216">
        <v>316.56035864068383</v>
      </c>
      <c r="V50" s="216">
        <v>451.45608356731054</v>
      </c>
      <c r="W50" s="216">
        <v>711.82527059616973</v>
      </c>
      <c r="X50" s="216">
        <v>1010.9980903058627</v>
      </c>
      <c r="Y50" s="216">
        <v>1351.2202602350083</v>
      </c>
      <c r="Z50" s="216">
        <v>1719.1369795552021</v>
      </c>
      <c r="AA50" s="216">
        <v>2118.2059874964307</v>
      </c>
      <c r="AB50" s="216">
        <v>2532.9626431160073</v>
      </c>
      <c r="AC50" s="216">
        <v>2973.1153283296885</v>
      </c>
      <c r="AD50" s="216">
        <v>3427.0620132295244</v>
      </c>
      <c r="AE50" s="216">
        <v>3903.3622794182024</v>
      </c>
      <c r="AF50" s="216">
        <v>4431.7012093908916</v>
      </c>
      <c r="AG50" s="216">
        <v>5016.599567118149</v>
      </c>
      <c r="AH50" s="216">
        <v>5662.3227714264976</v>
      </c>
      <c r="AI50" s="216">
        <v>6379.5606547874722</v>
      </c>
      <c r="AJ50" s="216">
        <v>7174.0887986599591</v>
      </c>
      <c r="AK50" s="216">
        <v>8050.6706284327274</v>
      </c>
      <c r="AL50" s="216">
        <v>9014.9684373328837</v>
      </c>
      <c r="AM50" s="216">
        <v>10073.121142570868</v>
      </c>
      <c r="AN50" s="216">
        <v>11232.985809033915</v>
      </c>
      <c r="AO50" s="216">
        <v>12512.869077730085</v>
      </c>
      <c r="AP50" s="216">
        <v>13916.03861112304</v>
      </c>
      <c r="AQ50" s="216">
        <v>15450.436051301454</v>
      </c>
      <c r="AR50" s="216">
        <v>17122.154954240708</v>
      </c>
      <c r="AS50" s="216">
        <v>18944.206864746695</v>
      </c>
      <c r="AT50" s="216">
        <v>20913.391214977677</v>
      </c>
      <c r="AU50" s="216">
        <v>23042.880386117577</v>
      </c>
      <c r="AV50" s="216">
        <v>25324.240153649545</v>
      </c>
      <c r="AW50" s="216">
        <v>27776.566688668088</v>
      </c>
      <c r="AX50" s="216">
        <v>30398.641540833007</v>
      </c>
      <c r="AY50" s="216">
        <v>33188.040832220169</v>
      </c>
      <c r="AZ50" s="216">
        <v>36137.807337919163</v>
      </c>
    </row>
    <row r="51" spans="1:52" x14ac:dyDescent="0.35">
      <c r="A51" s="232" t="s">
        <v>93</v>
      </c>
      <c r="B51" s="216">
        <v>1211217.164182015</v>
      </c>
      <c r="C51" s="216">
        <v>1333320.8053428065</v>
      </c>
      <c r="D51" s="216">
        <v>1452311.4843222282</v>
      </c>
      <c r="E51" s="216">
        <v>1576437.1522914872</v>
      </c>
      <c r="F51" s="216">
        <v>1741701.5482453813</v>
      </c>
      <c r="G51" s="216">
        <v>1817936.2653420432</v>
      </c>
      <c r="H51" s="216">
        <v>1984656.3060990022</v>
      </c>
      <c r="I51" s="216">
        <v>2095718.6931423368</v>
      </c>
      <c r="J51" s="216">
        <v>2181539.8710307186</v>
      </c>
      <c r="K51" s="216">
        <v>2278007.8539783941</v>
      </c>
      <c r="L51" s="216">
        <v>2316942.2495145369</v>
      </c>
      <c r="M51" s="216">
        <v>2366940.5595921935</v>
      </c>
      <c r="N51" s="216">
        <v>2404239.5242776303</v>
      </c>
      <c r="O51" s="216">
        <v>2480522.3828063044</v>
      </c>
      <c r="P51" s="216">
        <v>2574647.3182125664</v>
      </c>
      <c r="Q51" s="216">
        <v>2671347.2581787882</v>
      </c>
      <c r="R51" s="216">
        <v>2762161.0766981668</v>
      </c>
      <c r="S51" s="216">
        <v>2842923.9812749727</v>
      </c>
      <c r="T51" s="216">
        <v>2904105.8613882335</v>
      </c>
      <c r="U51" s="216">
        <v>2949794.0507021514</v>
      </c>
      <c r="V51" s="216">
        <v>2978407.1962008127</v>
      </c>
      <c r="W51" s="216">
        <v>2970155.7498478559</v>
      </c>
      <c r="X51" s="216">
        <v>2945182.6422846392</v>
      </c>
      <c r="Y51" s="216">
        <v>2905842.3855777294</v>
      </c>
      <c r="Z51" s="216">
        <v>2863638.5006445609</v>
      </c>
      <c r="AA51" s="216">
        <v>2820295.6598796458</v>
      </c>
      <c r="AB51" s="216">
        <v>2778217.7477158909</v>
      </c>
      <c r="AC51" s="216">
        <v>2738923.1259701322</v>
      </c>
      <c r="AD51" s="216">
        <v>2705110.5743198446</v>
      </c>
      <c r="AE51" s="216">
        <v>2675019.7618838828</v>
      </c>
      <c r="AF51" s="216">
        <v>2645192.0565717001</v>
      </c>
      <c r="AG51" s="216">
        <v>2614907.8753358</v>
      </c>
      <c r="AH51" s="216">
        <v>2582228.2408496109</v>
      </c>
      <c r="AI51" s="216">
        <v>2547083.9396269633</v>
      </c>
      <c r="AJ51" s="216">
        <v>2509151.5066553382</v>
      </c>
      <c r="AK51" s="216">
        <v>2467586.8266954813</v>
      </c>
      <c r="AL51" s="216">
        <v>2422516.6944606123</v>
      </c>
      <c r="AM51" s="216">
        <v>2374033.1654723701</v>
      </c>
      <c r="AN51" s="216">
        <v>2323062.8797218367</v>
      </c>
      <c r="AO51" s="216">
        <v>2272016.0248017581</v>
      </c>
      <c r="AP51" s="216">
        <v>2220179.3294724342</v>
      </c>
      <c r="AQ51" s="216">
        <v>2168071.3612536718</v>
      </c>
      <c r="AR51" s="216">
        <v>2116617.0822420437</v>
      </c>
      <c r="AS51" s="216">
        <v>2066895.7369263659</v>
      </c>
      <c r="AT51" s="216">
        <v>2018626.5709026039</v>
      </c>
      <c r="AU51" s="216">
        <v>1972554.1788573037</v>
      </c>
      <c r="AV51" s="216">
        <v>1928226.221510283</v>
      </c>
      <c r="AW51" s="216">
        <v>1886985.5174461296</v>
      </c>
      <c r="AX51" s="216">
        <v>1848266.1852092769</v>
      </c>
      <c r="AY51" s="216">
        <v>1811643.6135179426</v>
      </c>
      <c r="AZ51" s="216">
        <v>1776861.6957061028</v>
      </c>
    </row>
    <row r="52" spans="1:52" x14ac:dyDescent="0.35">
      <c r="A52" s="232" t="s">
        <v>94</v>
      </c>
      <c r="B52" s="216">
        <v>0</v>
      </c>
      <c r="C52" s="216">
        <v>0</v>
      </c>
      <c r="D52" s="216">
        <v>0</v>
      </c>
      <c r="E52" s="216">
        <v>0</v>
      </c>
      <c r="F52" s="216">
        <v>0</v>
      </c>
      <c r="G52" s="216">
        <v>0</v>
      </c>
      <c r="H52" s="216">
        <v>0</v>
      </c>
      <c r="I52" s="216">
        <v>0</v>
      </c>
      <c r="J52" s="216">
        <v>0</v>
      </c>
      <c r="K52" s="216">
        <v>0</v>
      </c>
      <c r="L52" s="216">
        <v>0</v>
      </c>
      <c r="M52" s="216">
        <v>0</v>
      </c>
      <c r="N52" s="216">
        <v>0</v>
      </c>
      <c r="O52" s="216">
        <v>0</v>
      </c>
      <c r="P52" s="216">
        <v>0</v>
      </c>
      <c r="Q52" s="216">
        <v>0</v>
      </c>
      <c r="R52" s="216">
        <v>0.51895900555278751</v>
      </c>
      <c r="S52" s="216">
        <v>1.2661320431841423</v>
      </c>
      <c r="T52" s="216">
        <v>2.2942426540057683</v>
      </c>
      <c r="U52" s="216">
        <v>3.7796239958935227</v>
      </c>
      <c r="V52" s="216">
        <v>5.8618942514719787</v>
      </c>
      <c r="W52" s="216">
        <v>8.7080223470836913</v>
      </c>
      <c r="X52" s="216">
        <v>12.574118002639127</v>
      </c>
      <c r="Y52" s="216">
        <v>17.606249679849309</v>
      </c>
      <c r="Z52" s="216">
        <v>24.293088641750415</v>
      </c>
      <c r="AA52" s="216">
        <v>33.021487495436162</v>
      </c>
      <c r="AB52" s="216">
        <v>44.378888007459238</v>
      </c>
      <c r="AC52" s="216">
        <v>59.243575480032867</v>
      </c>
      <c r="AD52" s="216">
        <v>78.856116180089757</v>
      </c>
      <c r="AE52" s="216">
        <v>104.4205396388477</v>
      </c>
      <c r="AF52" s="216">
        <v>137.67679979701248</v>
      </c>
      <c r="AG52" s="216">
        <v>181.21516295279199</v>
      </c>
      <c r="AH52" s="216">
        <v>237.78230127738129</v>
      </c>
      <c r="AI52" s="216">
        <v>311.49062194513061</v>
      </c>
      <c r="AJ52" s="216">
        <v>407.68835411685296</v>
      </c>
      <c r="AK52" s="216">
        <v>532.87652929815079</v>
      </c>
      <c r="AL52" s="216">
        <v>695.85461098581266</v>
      </c>
      <c r="AM52" s="216">
        <v>906.88313777773544</v>
      </c>
      <c r="AN52" s="216">
        <v>1181.2355397725912</v>
      </c>
      <c r="AO52" s="216">
        <v>1536.8793368768715</v>
      </c>
      <c r="AP52" s="216">
        <v>1999.5144849876551</v>
      </c>
      <c r="AQ52" s="216">
        <v>2597.5802866295662</v>
      </c>
      <c r="AR52" s="216">
        <v>3371.0667809849701</v>
      </c>
      <c r="AS52" s="216">
        <v>4364.4361868657097</v>
      </c>
      <c r="AT52" s="216">
        <v>5636.9702373256823</v>
      </c>
      <c r="AU52" s="216">
        <v>7253.0146635430701</v>
      </c>
      <c r="AV52" s="216">
        <v>9292.3405752240906</v>
      </c>
      <c r="AW52" s="216">
        <v>11837.424406239425</v>
      </c>
      <c r="AX52" s="216">
        <v>14994.217036944123</v>
      </c>
      <c r="AY52" s="216">
        <v>18844.221731491056</v>
      </c>
      <c r="AZ52" s="216">
        <v>23493.834724699489</v>
      </c>
    </row>
    <row r="53" spans="1:52" x14ac:dyDescent="0.35">
      <c r="A53" s="232" t="s">
        <v>105</v>
      </c>
      <c r="B53" s="216">
        <v>0</v>
      </c>
      <c r="C53" s="216">
        <v>0</v>
      </c>
      <c r="D53" s="216">
        <v>0</v>
      </c>
      <c r="E53" s="216">
        <v>0</v>
      </c>
      <c r="F53" s="216">
        <v>0</v>
      </c>
      <c r="G53" s="216">
        <v>0</v>
      </c>
      <c r="H53" s="216">
        <v>0</v>
      </c>
      <c r="I53" s="216">
        <v>0</v>
      </c>
      <c r="J53" s="216">
        <v>0</v>
      </c>
      <c r="K53" s="216">
        <v>0</v>
      </c>
      <c r="L53" s="216">
        <v>0</v>
      </c>
      <c r="M53" s="216">
        <v>0</v>
      </c>
      <c r="N53" s="216">
        <v>0</v>
      </c>
      <c r="O53" s="216">
        <v>0</v>
      </c>
      <c r="P53" s="216">
        <v>0</v>
      </c>
      <c r="Q53" s="216">
        <v>0</v>
      </c>
      <c r="R53" s="216">
        <v>0</v>
      </c>
      <c r="S53" s="216">
        <v>0</v>
      </c>
      <c r="T53" s="216">
        <v>0</v>
      </c>
      <c r="U53" s="216">
        <v>0</v>
      </c>
      <c r="V53" s="216">
        <v>0</v>
      </c>
      <c r="W53" s="216">
        <v>0</v>
      </c>
      <c r="X53" s="216">
        <v>0</v>
      </c>
      <c r="Y53" s="216">
        <v>0</v>
      </c>
      <c r="Z53" s="216">
        <v>0</v>
      </c>
      <c r="AA53" s="216">
        <v>0</v>
      </c>
      <c r="AB53" s="216">
        <v>0</v>
      </c>
      <c r="AC53" s="216">
        <v>0</v>
      </c>
      <c r="AD53" s="216">
        <v>0</v>
      </c>
      <c r="AE53" s="216">
        <v>0</v>
      </c>
      <c r="AF53" s="216">
        <v>0</v>
      </c>
      <c r="AG53" s="216">
        <v>0</v>
      </c>
      <c r="AH53" s="216">
        <v>0</v>
      </c>
      <c r="AI53" s="216">
        <v>0</v>
      </c>
      <c r="AJ53" s="216">
        <v>0</v>
      </c>
      <c r="AK53" s="216">
        <v>0</v>
      </c>
      <c r="AL53" s="216">
        <v>0</v>
      </c>
      <c r="AM53" s="216">
        <v>0</v>
      </c>
      <c r="AN53" s="216">
        <v>0</v>
      </c>
      <c r="AO53" s="216">
        <v>0</v>
      </c>
      <c r="AP53" s="216">
        <v>0</v>
      </c>
      <c r="AQ53" s="216">
        <v>0</v>
      </c>
      <c r="AR53" s="216">
        <v>0</v>
      </c>
      <c r="AS53" s="216">
        <v>0</v>
      </c>
      <c r="AT53" s="216">
        <v>0</v>
      </c>
      <c r="AU53" s="216">
        <v>0</v>
      </c>
      <c r="AV53" s="216">
        <v>0</v>
      </c>
      <c r="AW53" s="216">
        <v>0</v>
      </c>
      <c r="AX53" s="216">
        <v>0</v>
      </c>
      <c r="AY53" s="216">
        <v>0</v>
      </c>
      <c r="AZ53" s="216">
        <v>0</v>
      </c>
    </row>
    <row r="54" spans="1:52" hidden="1" x14ac:dyDescent="0.35">
      <c r="A54" s="230"/>
      <c r="B54" s="231"/>
      <c r="C54" s="231"/>
      <c r="D54" s="231"/>
      <c r="E54" s="231"/>
      <c r="F54" s="231"/>
      <c r="G54" s="231"/>
      <c r="H54" s="231"/>
      <c r="I54" s="231"/>
      <c r="J54" s="231"/>
      <c r="K54" s="231"/>
      <c r="L54" s="231"/>
      <c r="M54" s="231"/>
      <c r="N54" s="231"/>
      <c r="O54" s="231"/>
      <c r="P54" s="231"/>
      <c r="Q54" s="231"/>
      <c r="R54" s="231"/>
      <c r="S54" s="231"/>
      <c r="T54" s="231"/>
      <c r="U54" s="231"/>
      <c r="V54" s="231"/>
      <c r="W54" s="231"/>
      <c r="X54" s="231"/>
      <c r="Y54" s="231"/>
      <c r="Z54" s="231"/>
      <c r="AA54" s="231"/>
      <c r="AB54" s="231"/>
      <c r="AC54" s="231"/>
      <c r="AD54" s="231"/>
      <c r="AE54" s="231"/>
      <c r="AF54" s="231"/>
      <c r="AG54" s="231"/>
      <c r="AH54" s="231"/>
      <c r="AI54" s="231"/>
      <c r="AJ54" s="231"/>
      <c r="AK54" s="231"/>
      <c r="AL54" s="231"/>
      <c r="AM54" s="231"/>
      <c r="AN54" s="231"/>
      <c r="AO54" s="231"/>
      <c r="AP54" s="231"/>
      <c r="AQ54" s="231"/>
      <c r="AR54" s="231"/>
      <c r="AS54" s="231"/>
      <c r="AT54" s="231"/>
      <c r="AU54" s="231"/>
      <c r="AV54" s="231"/>
      <c r="AW54" s="231"/>
      <c r="AX54" s="231"/>
      <c r="AY54" s="231"/>
      <c r="AZ54" s="231"/>
    </row>
    <row r="55" spans="1:52" hidden="1" x14ac:dyDescent="0.35">
      <c r="A55" s="232"/>
      <c r="B55" s="216"/>
      <c r="C55" s="216"/>
      <c r="D55" s="216"/>
      <c r="E55" s="216"/>
      <c r="F55" s="216"/>
      <c r="G55" s="216"/>
      <c r="H55" s="216"/>
      <c r="I55" s="216"/>
      <c r="J55" s="216"/>
      <c r="K55" s="216"/>
      <c r="L55" s="216"/>
      <c r="M55" s="216"/>
      <c r="N55" s="216"/>
      <c r="O55" s="216"/>
      <c r="P55" s="216"/>
      <c r="Q55" s="216"/>
      <c r="R55" s="216"/>
      <c r="S55" s="216"/>
      <c r="T55" s="216"/>
      <c r="U55" s="216"/>
      <c r="V55" s="216"/>
      <c r="W55" s="216"/>
      <c r="X55" s="216"/>
      <c r="Y55" s="216"/>
      <c r="Z55" s="216"/>
      <c r="AA55" s="216"/>
      <c r="AB55" s="216"/>
      <c r="AC55" s="216"/>
      <c r="AD55" s="216"/>
      <c r="AE55" s="216"/>
      <c r="AF55" s="216"/>
      <c r="AG55" s="216"/>
      <c r="AH55" s="216"/>
      <c r="AI55" s="216"/>
      <c r="AJ55" s="216"/>
      <c r="AK55" s="216"/>
      <c r="AL55" s="216"/>
      <c r="AM55" s="216"/>
      <c r="AN55" s="216"/>
      <c r="AO55" s="216"/>
      <c r="AP55" s="216"/>
      <c r="AQ55" s="216"/>
      <c r="AR55" s="216"/>
      <c r="AS55" s="216"/>
      <c r="AT55" s="216"/>
      <c r="AU55" s="216"/>
      <c r="AV55" s="216"/>
      <c r="AW55" s="216"/>
      <c r="AX55" s="216"/>
      <c r="AY55" s="216"/>
      <c r="AZ55" s="216"/>
    </row>
    <row r="56" spans="1:52" hidden="1" x14ac:dyDescent="0.35">
      <c r="A56" s="232"/>
      <c r="B56" s="216"/>
      <c r="C56" s="216"/>
      <c r="D56" s="216"/>
      <c r="E56" s="216"/>
      <c r="F56" s="216"/>
      <c r="G56" s="216"/>
      <c r="H56" s="216"/>
      <c r="I56" s="216"/>
      <c r="J56" s="216"/>
      <c r="K56" s="216"/>
      <c r="L56" s="216"/>
      <c r="M56" s="216"/>
      <c r="N56" s="216"/>
      <c r="O56" s="216"/>
      <c r="P56" s="216"/>
      <c r="Q56" s="216"/>
      <c r="R56" s="216"/>
      <c r="S56" s="216"/>
      <c r="T56" s="216"/>
      <c r="U56" s="216"/>
      <c r="V56" s="216"/>
      <c r="W56" s="216"/>
      <c r="X56" s="216"/>
      <c r="Y56" s="216"/>
      <c r="Z56" s="216"/>
      <c r="AA56" s="216"/>
      <c r="AB56" s="216"/>
      <c r="AC56" s="216"/>
      <c r="AD56" s="216"/>
      <c r="AE56" s="216"/>
      <c r="AF56" s="216"/>
      <c r="AG56" s="216"/>
      <c r="AH56" s="216"/>
      <c r="AI56" s="216"/>
      <c r="AJ56" s="216"/>
      <c r="AK56" s="216"/>
      <c r="AL56" s="216"/>
      <c r="AM56" s="216"/>
      <c r="AN56" s="216"/>
      <c r="AO56" s="216"/>
      <c r="AP56" s="216"/>
      <c r="AQ56" s="216"/>
      <c r="AR56" s="216"/>
      <c r="AS56" s="216"/>
      <c r="AT56" s="216"/>
      <c r="AU56" s="216"/>
      <c r="AV56" s="216"/>
      <c r="AW56" s="216"/>
      <c r="AX56" s="216"/>
      <c r="AY56" s="216"/>
      <c r="AZ56" s="216"/>
    </row>
    <row r="57" spans="1:52" hidden="1" x14ac:dyDescent="0.35">
      <c r="A57" s="232"/>
      <c r="B57" s="216"/>
      <c r="C57" s="216"/>
      <c r="D57" s="216"/>
      <c r="E57" s="216"/>
      <c r="F57" s="216"/>
      <c r="G57" s="216"/>
      <c r="H57" s="216"/>
      <c r="I57" s="216"/>
      <c r="J57" s="216"/>
      <c r="K57" s="216"/>
      <c r="L57" s="216"/>
      <c r="M57" s="216"/>
      <c r="N57" s="216"/>
      <c r="O57" s="216"/>
      <c r="P57" s="216"/>
      <c r="Q57" s="216"/>
      <c r="R57" s="216"/>
      <c r="S57" s="216"/>
      <c r="T57" s="216"/>
      <c r="U57" s="216"/>
      <c r="V57" s="216"/>
      <c r="W57" s="216"/>
      <c r="X57" s="216"/>
      <c r="Y57" s="216"/>
      <c r="Z57" s="216"/>
      <c r="AA57" s="216"/>
      <c r="AB57" s="216"/>
      <c r="AC57" s="216"/>
      <c r="AD57" s="216"/>
      <c r="AE57" s="216"/>
      <c r="AF57" s="216"/>
      <c r="AG57" s="216"/>
      <c r="AH57" s="216"/>
      <c r="AI57" s="216"/>
      <c r="AJ57" s="216"/>
      <c r="AK57" s="216"/>
      <c r="AL57" s="216"/>
      <c r="AM57" s="216"/>
      <c r="AN57" s="216"/>
      <c r="AO57" s="216"/>
      <c r="AP57" s="216"/>
      <c r="AQ57" s="216"/>
      <c r="AR57" s="216"/>
      <c r="AS57" s="216"/>
      <c r="AT57" s="216"/>
      <c r="AU57" s="216"/>
      <c r="AV57" s="216"/>
      <c r="AW57" s="216"/>
      <c r="AX57" s="216"/>
      <c r="AY57" s="216"/>
      <c r="AZ57" s="216"/>
    </row>
    <row r="58" spans="1:52" hidden="1" x14ac:dyDescent="0.35">
      <c r="A58" s="232"/>
      <c r="B58" s="216"/>
      <c r="C58" s="216"/>
      <c r="D58" s="216"/>
      <c r="E58" s="216"/>
      <c r="F58" s="216"/>
      <c r="G58" s="216"/>
      <c r="H58" s="216"/>
      <c r="I58" s="216"/>
      <c r="J58" s="216"/>
      <c r="K58" s="216"/>
      <c r="L58" s="216"/>
      <c r="M58" s="216"/>
      <c r="N58" s="216"/>
      <c r="O58" s="216"/>
      <c r="P58" s="216"/>
      <c r="Q58" s="216"/>
      <c r="R58" s="216"/>
      <c r="S58" s="216"/>
      <c r="T58" s="216"/>
      <c r="U58" s="216"/>
      <c r="V58" s="216"/>
      <c r="W58" s="216"/>
      <c r="X58" s="216"/>
      <c r="Y58" s="216"/>
      <c r="Z58" s="216"/>
      <c r="AA58" s="216"/>
      <c r="AB58" s="216"/>
      <c r="AC58" s="216"/>
      <c r="AD58" s="216"/>
      <c r="AE58" s="216"/>
      <c r="AF58" s="216"/>
      <c r="AG58" s="216"/>
      <c r="AH58" s="216"/>
      <c r="AI58" s="216"/>
      <c r="AJ58" s="216"/>
      <c r="AK58" s="216"/>
      <c r="AL58" s="216"/>
      <c r="AM58" s="216"/>
      <c r="AN58" s="216"/>
      <c r="AO58" s="216"/>
      <c r="AP58" s="216"/>
      <c r="AQ58" s="216"/>
      <c r="AR58" s="216"/>
      <c r="AS58" s="216"/>
      <c r="AT58" s="216"/>
      <c r="AU58" s="216"/>
      <c r="AV58" s="216"/>
      <c r="AW58" s="216"/>
      <c r="AX58" s="216"/>
      <c r="AY58" s="216"/>
      <c r="AZ58" s="216"/>
    </row>
    <row r="59" spans="1:52" hidden="1" x14ac:dyDescent="0.35">
      <c r="A59" s="232"/>
      <c r="B59" s="216"/>
      <c r="C59" s="216"/>
      <c r="D59" s="216"/>
      <c r="E59" s="216"/>
      <c r="F59" s="216"/>
      <c r="G59" s="216"/>
      <c r="H59" s="216"/>
      <c r="I59" s="216"/>
      <c r="J59" s="216"/>
      <c r="K59" s="216"/>
      <c r="L59" s="216"/>
      <c r="M59" s="216"/>
      <c r="N59" s="216"/>
      <c r="O59" s="216"/>
      <c r="P59" s="216"/>
      <c r="Q59" s="216"/>
      <c r="R59" s="216"/>
      <c r="S59" s="216"/>
      <c r="T59" s="216"/>
      <c r="U59" s="216"/>
      <c r="V59" s="216"/>
      <c r="W59" s="216"/>
      <c r="X59" s="216"/>
      <c r="Y59" s="216"/>
      <c r="Z59" s="216"/>
      <c r="AA59" s="216"/>
      <c r="AB59" s="216"/>
      <c r="AC59" s="216"/>
      <c r="AD59" s="216"/>
      <c r="AE59" s="216"/>
      <c r="AF59" s="216"/>
      <c r="AG59" s="216"/>
      <c r="AH59" s="216"/>
      <c r="AI59" s="216"/>
      <c r="AJ59" s="216"/>
      <c r="AK59" s="216"/>
      <c r="AL59" s="216"/>
      <c r="AM59" s="216"/>
      <c r="AN59" s="216"/>
      <c r="AO59" s="216"/>
      <c r="AP59" s="216"/>
      <c r="AQ59" s="216"/>
      <c r="AR59" s="216"/>
      <c r="AS59" s="216"/>
      <c r="AT59" s="216"/>
      <c r="AU59" s="216"/>
      <c r="AV59" s="216"/>
      <c r="AW59" s="216"/>
      <c r="AX59" s="216"/>
      <c r="AY59" s="216"/>
      <c r="AZ59" s="216"/>
    </row>
    <row r="60" spans="1:52" hidden="1" x14ac:dyDescent="0.35">
      <c r="A60" s="232"/>
      <c r="B60" s="216"/>
      <c r="C60" s="216"/>
      <c r="D60" s="216"/>
      <c r="E60" s="216"/>
      <c r="F60" s="216"/>
      <c r="G60" s="216"/>
      <c r="H60" s="216"/>
      <c r="I60" s="216"/>
      <c r="J60" s="216"/>
      <c r="K60" s="216"/>
      <c r="L60" s="216"/>
      <c r="M60" s="216"/>
      <c r="N60" s="216"/>
      <c r="O60" s="216"/>
      <c r="P60" s="216"/>
      <c r="Q60" s="216"/>
      <c r="R60" s="216"/>
      <c r="S60" s="216"/>
      <c r="T60" s="216"/>
      <c r="U60" s="216"/>
      <c r="V60" s="216"/>
      <c r="W60" s="216"/>
      <c r="X60" s="216"/>
      <c r="Y60" s="216"/>
      <c r="Z60" s="216"/>
      <c r="AA60" s="216"/>
      <c r="AB60" s="216"/>
      <c r="AC60" s="216"/>
      <c r="AD60" s="216"/>
      <c r="AE60" s="216"/>
      <c r="AF60" s="216"/>
      <c r="AG60" s="216"/>
      <c r="AH60" s="216"/>
      <c r="AI60" s="216"/>
      <c r="AJ60" s="216"/>
      <c r="AK60" s="216"/>
      <c r="AL60" s="216"/>
      <c r="AM60" s="216"/>
      <c r="AN60" s="216"/>
      <c r="AO60" s="216"/>
      <c r="AP60" s="216"/>
      <c r="AQ60" s="216"/>
      <c r="AR60" s="216"/>
      <c r="AS60" s="216"/>
      <c r="AT60" s="216"/>
      <c r="AU60" s="216"/>
      <c r="AV60" s="216"/>
      <c r="AW60" s="216"/>
      <c r="AX60" s="216"/>
      <c r="AY60" s="216"/>
      <c r="AZ60" s="216"/>
    </row>
    <row r="61" spans="1:52" hidden="1" x14ac:dyDescent="0.35">
      <c r="A61" s="232"/>
      <c r="B61" s="216"/>
      <c r="C61" s="216"/>
      <c r="D61" s="216"/>
      <c r="E61" s="216"/>
      <c r="F61" s="216"/>
      <c r="G61" s="216"/>
      <c r="H61" s="216"/>
      <c r="I61" s="216"/>
      <c r="J61" s="216"/>
      <c r="K61" s="216"/>
      <c r="L61" s="216"/>
      <c r="M61" s="216"/>
      <c r="N61" s="216"/>
      <c r="O61" s="216"/>
      <c r="P61" s="216"/>
      <c r="Q61" s="216"/>
      <c r="R61" s="216"/>
      <c r="S61" s="216"/>
      <c r="T61" s="216"/>
      <c r="U61" s="216"/>
      <c r="V61" s="216"/>
      <c r="W61" s="216"/>
      <c r="X61" s="216"/>
      <c r="Y61" s="216"/>
      <c r="Z61" s="216"/>
      <c r="AA61" s="216"/>
      <c r="AB61" s="216"/>
      <c r="AC61" s="216"/>
      <c r="AD61" s="216"/>
      <c r="AE61" s="216"/>
      <c r="AF61" s="216"/>
      <c r="AG61" s="216"/>
      <c r="AH61" s="216"/>
      <c r="AI61" s="216"/>
      <c r="AJ61" s="216"/>
      <c r="AK61" s="216"/>
      <c r="AL61" s="216"/>
      <c r="AM61" s="216"/>
      <c r="AN61" s="216"/>
      <c r="AO61" s="216"/>
      <c r="AP61" s="216"/>
      <c r="AQ61" s="216"/>
      <c r="AR61" s="216"/>
      <c r="AS61" s="216"/>
      <c r="AT61" s="216"/>
      <c r="AU61" s="216"/>
      <c r="AV61" s="216"/>
      <c r="AW61" s="216"/>
      <c r="AX61" s="216"/>
      <c r="AY61" s="216"/>
      <c r="AZ61" s="216"/>
    </row>
    <row r="62" spans="1:52" x14ac:dyDescent="0.35">
      <c r="A62" s="230" t="s">
        <v>95</v>
      </c>
      <c r="B62" s="231">
        <v>0</v>
      </c>
      <c r="C62" s="231">
        <v>0</v>
      </c>
      <c r="D62" s="231">
        <v>0</v>
      </c>
      <c r="E62" s="231">
        <v>0</v>
      </c>
      <c r="F62" s="231">
        <v>0</v>
      </c>
      <c r="G62" s="231">
        <v>0</v>
      </c>
      <c r="H62" s="231">
        <v>0</v>
      </c>
      <c r="I62" s="231">
        <v>0</v>
      </c>
      <c r="J62" s="231">
        <v>3.0102499334068562</v>
      </c>
      <c r="K62" s="231">
        <v>3.7313228198384607</v>
      </c>
      <c r="L62" s="231">
        <v>7.3490202543602532</v>
      </c>
      <c r="M62" s="231">
        <v>11.492231144487054</v>
      </c>
      <c r="N62" s="231">
        <v>106.8941000588793</v>
      </c>
      <c r="O62" s="231">
        <v>453.02056610611055</v>
      </c>
      <c r="P62" s="231">
        <v>1413.2938138701738</v>
      </c>
      <c r="Q62" s="231">
        <v>2897.4455713570082</v>
      </c>
      <c r="R62" s="231">
        <v>4718.515494943691</v>
      </c>
      <c r="S62" s="231">
        <v>6858.1472909664126</v>
      </c>
      <c r="T62" s="231">
        <v>9311.3202654663583</v>
      </c>
      <c r="U62" s="231">
        <v>12720.034868200957</v>
      </c>
      <c r="V62" s="231">
        <v>17089.247576104954</v>
      </c>
      <c r="W62" s="231">
        <v>30201.132033732141</v>
      </c>
      <c r="X62" s="231">
        <v>47643.542528198872</v>
      </c>
      <c r="Y62" s="231">
        <v>69478.856886474125</v>
      </c>
      <c r="Z62" s="231">
        <v>93250.09965165508</v>
      </c>
      <c r="AA62" s="231">
        <v>118626.15207009955</v>
      </c>
      <c r="AB62" s="231">
        <v>143810.42323198944</v>
      </c>
      <c r="AC62" s="231">
        <v>169148.21426607392</v>
      </c>
      <c r="AD62" s="231">
        <v>193358.9907876146</v>
      </c>
      <c r="AE62" s="231">
        <v>216736.16294482333</v>
      </c>
      <c r="AF62" s="231">
        <v>240743.00757566109</v>
      </c>
      <c r="AG62" s="231">
        <v>265230.54313468136</v>
      </c>
      <c r="AH62" s="231">
        <v>290480.5890624848</v>
      </c>
      <c r="AI62" s="231">
        <v>316199.04094929958</v>
      </c>
      <c r="AJ62" s="231">
        <v>342547.83156912151</v>
      </c>
      <c r="AK62" s="231">
        <v>369240.26295214728</v>
      </c>
      <c r="AL62" s="231">
        <v>395978.41783129692</v>
      </c>
      <c r="AM62" s="231">
        <v>422327.81414981018</v>
      </c>
      <c r="AN62" s="231">
        <v>447817.89473753143</v>
      </c>
      <c r="AO62" s="231">
        <v>472192.39844936744</v>
      </c>
      <c r="AP62" s="231">
        <v>494734.84385125764</v>
      </c>
      <c r="AQ62" s="231">
        <v>514508.67250190466</v>
      </c>
      <c r="AR62" s="231">
        <v>530813.69339781604</v>
      </c>
      <c r="AS62" s="231">
        <v>543405.57358941447</v>
      </c>
      <c r="AT62" s="231">
        <v>552069.08384169952</v>
      </c>
      <c r="AU62" s="231">
        <v>556763.68834233622</v>
      </c>
      <c r="AV62" s="231">
        <v>557410.11356583447</v>
      </c>
      <c r="AW62" s="231">
        <v>554481.41264218895</v>
      </c>
      <c r="AX62" s="231">
        <v>548128.21610190603</v>
      </c>
      <c r="AY62" s="231">
        <v>538746.29353844014</v>
      </c>
      <c r="AZ62" s="231">
        <v>526996.08861454576</v>
      </c>
    </row>
    <row r="63" spans="1:52" x14ac:dyDescent="0.35">
      <c r="A63" s="232" t="s">
        <v>102</v>
      </c>
      <c r="B63" s="216">
        <v>0</v>
      </c>
      <c r="C63" s="216">
        <v>0</v>
      </c>
      <c r="D63" s="216">
        <v>0</v>
      </c>
      <c r="E63" s="216">
        <v>0</v>
      </c>
      <c r="F63" s="216">
        <v>0</v>
      </c>
      <c r="G63" s="216">
        <v>0</v>
      </c>
      <c r="H63" s="216">
        <v>0</v>
      </c>
      <c r="I63" s="216">
        <v>0</v>
      </c>
      <c r="J63" s="216">
        <v>0</v>
      </c>
      <c r="K63" s="216">
        <v>0</v>
      </c>
      <c r="L63" s="216">
        <v>0</v>
      </c>
      <c r="M63" s="216">
        <v>0</v>
      </c>
      <c r="N63" s="216">
        <v>0</v>
      </c>
      <c r="O63" s="216">
        <v>0</v>
      </c>
      <c r="P63" s="216">
        <v>0</v>
      </c>
      <c r="Q63" s="216">
        <v>0</v>
      </c>
      <c r="R63" s="216">
        <v>0</v>
      </c>
      <c r="S63" s="216">
        <v>0</v>
      </c>
      <c r="T63" s="216">
        <v>0</v>
      </c>
      <c r="U63" s="216">
        <v>0</v>
      </c>
      <c r="V63" s="216">
        <v>0</v>
      </c>
      <c r="W63" s="216">
        <v>0</v>
      </c>
      <c r="X63" s="216">
        <v>0</v>
      </c>
      <c r="Y63" s="216">
        <v>0</v>
      </c>
      <c r="Z63" s="216">
        <v>0</v>
      </c>
      <c r="AA63" s="216">
        <v>0</v>
      </c>
      <c r="AB63" s="216">
        <v>0</v>
      </c>
      <c r="AC63" s="216">
        <v>0</v>
      </c>
      <c r="AD63" s="216">
        <v>0</v>
      </c>
      <c r="AE63" s="216">
        <v>0</v>
      </c>
      <c r="AF63" s="216">
        <v>0</v>
      </c>
      <c r="AG63" s="216">
        <v>0</v>
      </c>
      <c r="AH63" s="216">
        <v>0</v>
      </c>
      <c r="AI63" s="216">
        <v>0</v>
      </c>
      <c r="AJ63" s="216">
        <v>0</v>
      </c>
      <c r="AK63" s="216">
        <v>0</v>
      </c>
      <c r="AL63" s="216">
        <v>0</v>
      </c>
      <c r="AM63" s="216">
        <v>0</v>
      </c>
      <c r="AN63" s="216">
        <v>0</v>
      </c>
      <c r="AO63" s="216">
        <v>0</v>
      </c>
      <c r="AP63" s="216">
        <v>0</v>
      </c>
      <c r="AQ63" s="216">
        <v>0</v>
      </c>
      <c r="AR63" s="216">
        <v>0</v>
      </c>
      <c r="AS63" s="216">
        <v>0</v>
      </c>
      <c r="AT63" s="216">
        <v>0</v>
      </c>
      <c r="AU63" s="216">
        <v>0</v>
      </c>
      <c r="AV63" s="216">
        <v>0</v>
      </c>
      <c r="AW63" s="216">
        <v>0</v>
      </c>
      <c r="AX63" s="216">
        <v>0</v>
      </c>
      <c r="AY63" s="216">
        <v>0</v>
      </c>
      <c r="AZ63" s="216">
        <v>0</v>
      </c>
    </row>
    <row r="64" spans="1:52" x14ac:dyDescent="0.35">
      <c r="A64" s="232" t="s">
        <v>92</v>
      </c>
      <c r="B64" s="216">
        <v>0</v>
      </c>
      <c r="C64" s="216">
        <v>0</v>
      </c>
      <c r="D64" s="216">
        <v>0</v>
      </c>
      <c r="E64" s="216">
        <v>0</v>
      </c>
      <c r="F64" s="216">
        <v>0</v>
      </c>
      <c r="G64" s="216">
        <v>0</v>
      </c>
      <c r="H64" s="216">
        <v>0</v>
      </c>
      <c r="I64" s="216">
        <v>0</v>
      </c>
      <c r="J64" s="216">
        <v>3.0102499334068562</v>
      </c>
      <c r="K64" s="216">
        <v>3.7313228198384607</v>
      </c>
      <c r="L64" s="216">
        <v>7.3490202543602532</v>
      </c>
      <c r="M64" s="216">
        <v>11.492231144487054</v>
      </c>
      <c r="N64" s="216">
        <v>106.8941000588793</v>
      </c>
      <c r="O64" s="216">
        <v>453.02056610611055</v>
      </c>
      <c r="P64" s="216">
        <v>1413.2938138701738</v>
      </c>
      <c r="Q64" s="216">
        <v>2897.4455713570082</v>
      </c>
      <c r="R64" s="216">
        <v>4718.515494943691</v>
      </c>
      <c r="S64" s="216">
        <v>6858.1472909664126</v>
      </c>
      <c r="T64" s="216">
        <v>9311.3202654663583</v>
      </c>
      <c r="U64" s="216">
        <v>12720.034868200957</v>
      </c>
      <c r="V64" s="216">
        <v>17089.247576104954</v>
      </c>
      <c r="W64" s="216">
        <v>30201.090020497766</v>
      </c>
      <c r="X64" s="216">
        <v>47643.435330421489</v>
      </c>
      <c r="Y64" s="216">
        <v>69478.664424615417</v>
      </c>
      <c r="Z64" s="216">
        <v>93249.807407437562</v>
      </c>
      <c r="AA64" s="216">
        <v>118625.76035723947</v>
      </c>
      <c r="AB64" s="216">
        <v>143809.93279070623</v>
      </c>
      <c r="AC64" s="216">
        <v>169147.62588163203</v>
      </c>
      <c r="AD64" s="216">
        <v>193358.30577480546</v>
      </c>
      <c r="AE64" s="216">
        <v>216735.38246451537</v>
      </c>
      <c r="AF64" s="216">
        <v>240742.11817635037</v>
      </c>
      <c r="AG64" s="216">
        <v>265229.52747056406</v>
      </c>
      <c r="AH64" s="216">
        <v>290479.45000594918</v>
      </c>
      <c r="AI64" s="216">
        <v>316197.73895010061</v>
      </c>
      <c r="AJ64" s="216">
        <v>342546.37090084521</v>
      </c>
      <c r="AK64" s="216">
        <v>369238.62814504519</v>
      </c>
      <c r="AL64" s="216">
        <v>395976.61351105274</v>
      </c>
      <c r="AM64" s="216">
        <v>422325.84485185851</v>
      </c>
      <c r="AN64" s="216">
        <v>447815.76537208731</v>
      </c>
      <c r="AO64" s="216">
        <v>472190.11233819323</v>
      </c>
      <c r="AP64" s="216">
        <v>494732.4064045283</v>
      </c>
      <c r="AQ64" s="216">
        <v>514506.08988808468</v>
      </c>
      <c r="AR64" s="216">
        <v>530810.97253684199</v>
      </c>
      <c r="AS64" s="216">
        <v>543402.73953332775</v>
      </c>
      <c r="AT64" s="216">
        <v>552066.15190361184</v>
      </c>
      <c r="AU64" s="216">
        <v>556760.67217820627</v>
      </c>
      <c r="AV64" s="216">
        <v>557407.07797659363</v>
      </c>
      <c r="AW64" s="216">
        <v>554478.39373353252</v>
      </c>
      <c r="AX64" s="216">
        <v>548125.19016803417</v>
      </c>
      <c r="AY64" s="216">
        <v>538743.30589506926</v>
      </c>
      <c r="AZ64" s="216">
        <v>526993.17744799994</v>
      </c>
    </row>
    <row r="65" spans="1:52" x14ac:dyDescent="0.35">
      <c r="A65" s="232" t="s">
        <v>103</v>
      </c>
      <c r="B65" s="216">
        <v>0</v>
      </c>
      <c r="C65" s="216">
        <v>0</v>
      </c>
      <c r="D65" s="216">
        <v>0</v>
      </c>
      <c r="E65" s="216">
        <v>0</v>
      </c>
      <c r="F65" s="216">
        <v>0</v>
      </c>
      <c r="G65" s="216">
        <v>0</v>
      </c>
      <c r="H65" s="216">
        <v>0</v>
      </c>
      <c r="I65" s="216">
        <v>0</v>
      </c>
      <c r="J65" s="216">
        <v>0</v>
      </c>
      <c r="K65" s="216">
        <v>0</v>
      </c>
      <c r="L65" s="216">
        <v>0</v>
      </c>
      <c r="M65" s="216">
        <v>0</v>
      </c>
      <c r="N65" s="216">
        <v>0</v>
      </c>
      <c r="O65" s="216">
        <v>0</v>
      </c>
      <c r="P65" s="216">
        <v>0</v>
      </c>
      <c r="Q65" s="216">
        <v>0</v>
      </c>
      <c r="R65" s="216">
        <v>0</v>
      </c>
      <c r="S65" s="216">
        <v>0</v>
      </c>
      <c r="T65" s="216">
        <v>0</v>
      </c>
      <c r="U65" s="216">
        <v>0</v>
      </c>
      <c r="V65" s="216">
        <v>0</v>
      </c>
      <c r="W65" s="216">
        <v>0</v>
      </c>
      <c r="X65" s="216">
        <v>0</v>
      </c>
      <c r="Y65" s="216">
        <v>0</v>
      </c>
      <c r="Z65" s="216">
        <v>0</v>
      </c>
      <c r="AA65" s="216">
        <v>0</v>
      </c>
      <c r="AB65" s="216">
        <v>0</v>
      </c>
      <c r="AC65" s="216">
        <v>0</v>
      </c>
      <c r="AD65" s="216">
        <v>0</v>
      </c>
      <c r="AE65" s="216">
        <v>0</v>
      </c>
      <c r="AF65" s="216">
        <v>0</v>
      </c>
      <c r="AG65" s="216">
        <v>0</v>
      </c>
      <c r="AH65" s="216">
        <v>0</v>
      </c>
      <c r="AI65" s="216">
        <v>0</v>
      </c>
      <c r="AJ65" s="216">
        <v>0</v>
      </c>
      <c r="AK65" s="216">
        <v>0</v>
      </c>
      <c r="AL65" s="216">
        <v>0</v>
      </c>
      <c r="AM65" s="216">
        <v>0</v>
      </c>
      <c r="AN65" s="216">
        <v>0</v>
      </c>
      <c r="AO65" s="216">
        <v>0</v>
      </c>
      <c r="AP65" s="216">
        <v>0</v>
      </c>
      <c r="AQ65" s="216">
        <v>0</v>
      </c>
      <c r="AR65" s="216">
        <v>0</v>
      </c>
      <c r="AS65" s="216">
        <v>0</v>
      </c>
      <c r="AT65" s="216">
        <v>0</v>
      </c>
      <c r="AU65" s="216">
        <v>0</v>
      </c>
      <c r="AV65" s="216">
        <v>0</v>
      </c>
      <c r="AW65" s="216">
        <v>0</v>
      </c>
      <c r="AX65" s="216">
        <v>0</v>
      </c>
      <c r="AY65" s="216">
        <v>0</v>
      </c>
      <c r="AZ65" s="216">
        <v>0</v>
      </c>
    </row>
    <row r="66" spans="1:52" x14ac:dyDescent="0.35">
      <c r="A66" s="232" t="s">
        <v>104</v>
      </c>
      <c r="B66" s="216">
        <v>0</v>
      </c>
      <c r="C66" s="216">
        <v>0</v>
      </c>
      <c r="D66" s="216">
        <v>0</v>
      </c>
      <c r="E66" s="216">
        <v>0</v>
      </c>
      <c r="F66" s="216">
        <v>0</v>
      </c>
      <c r="G66" s="216">
        <v>0</v>
      </c>
      <c r="H66" s="216">
        <v>0</v>
      </c>
      <c r="I66" s="216">
        <v>0</v>
      </c>
      <c r="J66" s="216">
        <v>0</v>
      </c>
      <c r="K66" s="216">
        <v>0</v>
      </c>
      <c r="L66" s="216">
        <v>0</v>
      </c>
      <c r="M66" s="216">
        <v>0</v>
      </c>
      <c r="N66" s="216">
        <v>0</v>
      </c>
      <c r="O66" s="216">
        <v>0</v>
      </c>
      <c r="P66" s="216">
        <v>0</v>
      </c>
      <c r="Q66" s="216">
        <v>0</v>
      </c>
      <c r="R66" s="216">
        <v>0</v>
      </c>
      <c r="S66" s="216">
        <v>0</v>
      </c>
      <c r="T66" s="216">
        <v>0</v>
      </c>
      <c r="U66" s="216">
        <v>0</v>
      </c>
      <c r="V66" s="216">
        <v>0</v>
      </c>
      <c r="W66" s="216">
        <v>0</v>
      </c>
      <c r="X66" s="216">
        <v>0</v>
      </c>
      <c r="Y66" s="216">
        <v>0</v>
      </c>
      <c r="Z66" s="216">
        <v>0</v>
      </c>
      <c r="AA66" s="216">
        <v>0</v>
      </c>
      <c r="AB66" s="216">
        <v>0</v>
      </c>
      <c r="AC66" s="216">
        <v>0</v>
      </c>
      <c r="AD66" s="216">
        <v>0</v>
      </c>
      <c r="AE66" s="216">
        <v>0</v>
      </c>
      <c r="AF66" s="216">
        <v>0</v>
      </c>
      <c r="AG66" s="216">
        <v>0</v>
      </c>
      <c r="AH66" s="216">
        <v>0</v>
      </c>
      <c r="AI66" s="216">
        <v>0</v>
      </c>
      <c r="AJ66" s="216">
        <v>0</v>
      </c>
      <c r="AK66" s="216">
        <v>0</v>
      </c>
      <c r="AL66" s="216">
        <v>0</v>
      </c>
      <c r="AM66" s="216">
        <v>0</v>
      </c>
      <c r="AN66" s="216">
        <v>0</v>
      </c>
      <c r="AO66" s="216">
        <v>0</v>
      </c>
      <c r="AP66" s="216">
        <v>0</v>
      </c>
      <c r="AQ66" s="216">
        <v>0</v>
      </c>
      <c r="AR66" s="216">
        <v>0</v>
      </c>
      <c r="AS66" s="216">
        <v>0</v>
      </c>
      <c r="AT66" s="216">
        <v>0</v>
      </c>
      <c r="AU66" s="216">
        <v>0</v>
      </c>
      <c r="AV66" s="216">
        <v>0</v>
      </c>
      <c r="AW66" s="216">
        <v>0</v>
      </c>
      <c r="AX66" s="216">
        <v>0</v>
      </c>
      <c r="AY66" s="216">
        <v>0</v>
      </c>
      <c r="AZ66" s="216">
        <v>0</v>
      </c>
    </row>
    <row r="67" spans="1:52" x14ac:dyDescent="0.35">
      <c r="A67" s="232" t="s">
        <v>93</v>
      </c>
      <c r="B67" s="216">
        <v>0</v>
      </c>
      <c r="C67" s="216">
        <v>0</v>
      </c>
      <c r="D67" s="216">
        <v>0</v>
      </c>
      <c r="E67" s="216">
        <v>0</v>
      </c>
      <c r="F67" s="216">
        <v>0</v>
      </c>
      <c r="G67" s="216">
        <v>0</v>
      </c>
      <c r="H67" s="216">
        <v>0</v>
      </c>
      <c r="I67" s="216">
        <v>0</v>
      </c>
      <c r="J67" s="216">
        <v>0</v>
      </c>
      <c r="K67" s="216">
        <v>0</v>
      </c>
      <c r="L67" s="216">
        <v>0</v>
      </c>
      <c r="M67" s="216">
        <v>0</v>
      </c>
      <c r="N67" s="216">
        <v>0</v>
      </c>
      <c r="O67" s="216">
        <v>0</v>
      </c>
      <c r="P67" s="216">
        <v>0</v>
      </c>
      <c r="Q67" s="216">
        <v>0</v>
      </c>
      <c r="R67" s="216">
        <v>0</v>
      </c>
      <c r="S67" s="216">
        <v>0</v>
      </c>
      <c r="T67" s="216">
        <v>0</v>
      </c>
      <c r="U67" s="216">
        <v>0</v>
      </c>
      <c r="V67" s="216">
        <v>0</v>
      </c>
      <c r="W67" s="216">
        <v>4.2013234376765553E-2</v>
      </c>
      <c r="X67" s="216">
        <v>0.1071977773815054</v>
      </c>
      <c r="Y67" s="216">
        <v>0.19246185870313964</v>
      </c>
      <c r="Z67" s="216">
        <v>0.29224421751235985</v>
      </c>
      <c r="AA67" s="216">
        <v>0.39171286007548628</v>
      </c>
      <c r="AB67" s="216">
        <v>0.49044128322343128</v>
      </c>
      <c r="AC67" s="216">
        <v>0.58838444189598127</v>
      </c>
      <c r="AD67" s="216">
        <v>0.68501280913229334</v>
      </c>
      <c r="AE67" s="216">
        <v>0.78048030796805001</v>
      </c>
      <c r="AF67" s="216">
        <v>0.88939931071531608</v>
      </c>
      <c r="AG67" s="216">
        <v>1.0156641172770016</v>
      </c>
      <c r="AH67" s="216">
        <v>1.1390565356243416</v>
      </c>
      <c r="AI67" s="216">
        <v>1.3019991989848771</v>
      </c>
      <c r="AJ67" s="216">
        <v>1.4606682763006147</v>
      </c>
      <c r="AK67" s="216">
        <v>1.6348071021022073</v>
      </c>
      <c r="AL67" s="216">
        <v>1.8043202441979027</v>
      </c>
      <c r="AM67" s="216">
        <v>1.9692979516724847</v>
      </c>
      <c r="AN67" s="216">
        <v>2.1293654440995198</v>
      </c>
      <c r="AO67" s="216">
        <v>2.2861111742119906</v>
      </c>
      <c r="AP67" s="216">
        <v>2.4374467293659512</v>
      </c>
      <c r="AQ67" s="216">
        <v>2.5826138199689619</v>
      </c>
      <c r="AR67" s="216">
        <v>2.7208609739947653</v>
      </c>
      <c r="AS67" s="216">
        <v>2.8340560867244218</v>
      </c>
      <c r="AT67" s="216">
        <v>2.9319380876885561</v>
      </c>
      <c r="AU67" s="216">
        <v>3.016164129928097</v>
      </c>
      <c r="AV67" s="216">
        <v>3.0355892408302227</v>
      </c>
      <c r="AW67" s="216">
        <v>3.018908656454693</v>
      </c>
      <c r="AX67" s="216">
        <v>3.0259338718218296</v>
      </c>
      <c r="AY67" s="216">
        <v>2.9876433709106274</v>
      </c>
      <c r="AZ67" s="216">
        <v>2.9111665458305658</v>
      </c>
    </row>
    <row r="68" spans="1:52" x14ac:dyDescent="0.35">
      <c r="A68" s="232" t="s">
        <v>94</v>
      </c>
      <c r="B68" s="216">
        <v>0</v>
      </c>
      <c r="C68" s="216">
        <v>0</v>
      </c>
      <c r="D68" s="216">
        <v>0</v>
      </c>
      <c r="E68" s="216">
        <v>0</v>
      </c>
      <c r="F68" s="216">
        <v>0</v>
      </c>
      <c r="G68" s="216">
        <v>0</v>
      </c>
      <c r="H68" s="216">
        <v>0</v>
      </c>
      <c r="I68" s="216">
        <v>0</v>
      </c>
      <c r="J68" s="216">
        <v>0</v>
      </c>
      <c r="K68" s="216">
        <v>0</v>
      </c>
      <c r="L68" s="216">
        <v>0</v>
      </c>
      <c r="M68" s="216">
        <v>0</v>
      </c>
      <c r="N68" s="216">
        <v>0</v>
      </c>
      <c r="O68" s="216">
        <v>0</v>
      </c>
      <c r="P68" s="216">
        <v>0</v>
      </c>
      <c r="Q68" s="216">
        <v>0</v>
      </c>
      <c r="R68" s="216">
        <v>0</v>
      </c>
      <c r="S68" s="216">
        <v>0</v>
      </c>
      <c r="T68" s="216">
        <v>0</v>
      </c>
      <c r="U68" s="216">
        <v>0</v>
      </c>
      <c r="V68" s="216">
        <v>0</v>
      </c>
      <c r="W68" s="216">
        <v>0</v>
      </c>
      <c r="X68" s="216">
        <v>0</v>
      </c>
      <c r="Y68" s="216">
        <v>0</v>
      </c>
      <c r="Z68" s="216">
        <v>0</v>
      </c>
      <c r="AA68" s="216">
        <v>0</v>
      </c>
      <c r="AB68" s="216">
        <v>0</v>
      </c>
      <c r="AC68" s="216">
        <v>0</v>
      </c>
      <c r="AD68" s="216">
        <v>0</v>
      </c>
      <c r="AE68" s="216">
        <v>0</v>
      </c>
      <c r="AF68" s="216">
        <v>0</v>
      </c>
      <c r="AG68" s="216">
        <v>0</v>
      </c>
      <c r="AH68" s="216">
        <v>0</v>
      </c>
      <c r="AI68" s="216">
        <v>0</v>
      </c>
      <c r="AJ68" s="216">
        <v>0</v>
      </c>
      <c r="AK68" s="216">
        <v>0</v>
      </c>
      <c r="AL68" s="216">
        <v>0</v>
      </c>
      <c r="AM68" s="216">
        <v>0</v>
      </c>
      <c r="AN68" s="216">
        <v>0</v>
      </c>
      <c r="AO68" s="216">
        <v>0</v>
      </c>
      <c r="AP68" s="216">
        <v>0</v>
      </c>
      <c r="AQ68" s="216">
        <v>0</v>
      </c>
      <c r="AR68" s="216">
        <v>0</v>
      </c>
      <c r="AS68" s="216">
        <v>0</v>
      </c>
      <c r="AT68" s="216">
        <v>0</v>
      </c>
      <c r="AU68" s="216">
        <v>0</v>
      </c>
      <c r="AV68" s="216">
        <v>0</v>
      </c>
      <c r="AW68" s="216">
        <v>0</v>
      </c>
      <c r="AX68" s="216">
        <v>0</v>
      </c>
      <c r="AY68" s="216">
        <v>0</v>
      </c>
      <c r="AZ68" s="216">
        <v>0</v>
      </c>
    </row>
    <row r="69" spans="1:52" x14ac:dyDescent="0.35">
      <c r="A69" s="232" t="s">
        <v>105</v>
      </c>
      <c r="B69" s="216">
        <v>0</v>
      </c>
      <c r="C69" s="216">
        <v>0</v>
      </c>
      <c r="D69" s="216">
        <v>0</v>
      </c>
      <c r="E69" s="216">
        <v>0</v>
      </c>
      <c r="F69" s="216">
        <v>0</v>
      </c>
      <c r="G69" s="216">
        <v>0</v>
      </c>
      <c r="H69" s="216">
        <v>0</v>
      </c>
      <c r="I69" s="216">
        <v>0</v>
      </c>
      <c r="J69" s="216">
        <v>0</v>
      </c>
      <c r="K69" s="216">
        <v>0</v>
      </c>
      <c r="L69" s="216">
        <v>0</v>
      </c>
      <c r="M69" s="216">
        <v>0</v>
      </c>
      <c r="N69" s="216">
        <v>0</v>
      </c>
      <c r="O69" s="216">
        <v>0</v>
      </c>
      <c r="P69" s="216">
        <v>0</v>
      </c>
      <c r="Q69" s="216">
        <v>0</v>
      </c>
      <c r="R69" s="216">
        <v>0</v>
      </c>
      <c r="S69" s="216">
        <v>0</v>
      </c>
      <c r="T69" s="216">
        <v>0</v>
      </c>
      <c r="U69" s="216">
        <v>0</v>
      </c>
      <c r="V69" s="216">
        <v>0</v>
      </c>
      <c r="W69" s="216">
        <v>0</v>
      </c>
      <c r="X69" s="216">
        <v>0</v>
      </c>
      <c r="Y69" s="216">
        <v>0</v>
      </c>
      <c r="Z69" s="216">
        <v>0</v>
      </c>
      <c r="AA69" s="216">
        <v>0</v>
      </c>
      <c r="AB69" s="216">
        <v>0</v>
      </c>
      <c r="AC69" s="216">
        <v>0</v>
      </c>
      <c r="AD69" s="216">
        <v>0</v>
      </c>
      <c r="AE69" s="216">
        <v>0</v>
      </c>
      <c r="AF69" s="216">
        <v>0</v>
      </c>
      <c r="AG69" s="216">
        <v>0</v>
      </c>
      <c r="AH69" s="216">
        <v>0</v>
      </c>
      <c r="AI69" s="216">
        <v>0</v>
      </c>
      <c r="AJ69" s="216">
        <v>0</v>
      </c>
      <c r="AK69" s="216">
        <v>0</v>
      </c>
      <c r="AL69" s="216">
        <v>0</v>
      </c>
      <c r="AM69" s="216">
        <v>0</v>
      </c>
      <c r="AN69" s="216">
        <v>0</v>
      </c>
      <c r="AO69" s="216">
        <v>0</v>
      </c>
      <c r="AP69" s="216">
        <v>0</v>
      </c>
      <c r="AQ69" s="216">
        <v>0</v>
      </c>
      <c r="AR69" s="216">
        <v>0</v>
      </c>
      <c r="AS69" s="216">
        <v>0</v>
      </c>
      <c r="AT69" s="216">
        <v>0</v>
      </c>
      <c r="AU69" s="216">
        <v>0</v>
      </c>
      <c r="AV69" s="216">
        <v>0</v>
      </c>
      <c r="AW69" s="216">
        <v>0</v>
      </c>
      <c r="AX69" s="216">
        <v>0</v>
      </c>
      <c r="AY69" s="216">
        <v>0</v>
      </c>
      <c r="AZ69" s="216">
        <v>0</v>
      </c>
    </row>
    <row r="70" spans="1:52" x14ac:dyDescent="0.35">
      <c r="A70" s="230" t="s">
        <v>96</v>
      </c>
      <c r="B70" s="231">
        <v>0</v>
      </c>
      <c r="C70" s="231">
        <v>0</v>
      </c>
      <c r="D70" s="231">
        <v>0</v>
      </c>
      <c r="E70" s="231">
        <v>9.9128139572046636E-2</v>
      </c>
      <c r="F70" s="231">
        <v>0.15221866108217463</v>
      </c>
      <c r="G70" s="231">
        <v>0.16768868122147221</v>
      </c>
      <c r="H70" s="231">
        <v>0.97215196969298157</v>
      </c>
      <c r="I70" s="231">
        <v>1.4801524265624613</v>
      </c>
      <c r="J70" s="231">
        <v>26.95673181489693</v>
      </c>
      <c r="K70" s="231">
        <v>54.366716863165138</v>
      </c>
      <c r="L70" s="231">
        <v>188.83575046611486</v>
      </c>
      <c r="M70" s="231">
        <v>537.05331478684218</v>
      </c>
      <c r="N70" s="231">
        <v>837.52824145248803</v>
      </c>
      <c r="O70" s="231">
        <v>1386.1822969266227</v>
      </c>
      <c r="P70" s="231">
        <v>2097.791078214857</v>
      </c>
      <c r="Q70" s="231">
        <v>3236.2974273826026</v>
      </c>
      <c r="R70" s="231">
        <v>5162.2943492549357</v>
      </c>
      <c r="S70" s="231">
        <v>7301.3010205586297</v>
      </c>
      <c r="T70" s="231">
        <v>10163.262075030125</v>
      </c>
      <c r="U70" s="231">
        <v>14277.209215090274</v>
      </c>
      <c r="V70" s="231">
        <v>19366.745537615461</v>
      </c>
      <c r="W70" s="231">
        <v>57928.841708402753</v>
      </c>
      <c r="X70" s="231">
        <v>104233.93674499964</v>
      </c>
      <c r="Y70" s="231">
        <v>159925.27878749737</v>
      </c>
      <c r="Z70" s="231">
        <v>211411.21567483264</v>
      </c>
      <c r="AA70" s="231">
        <v>260335.02067863656</v>
      </c>
      <c r="AB70" s="231">
        <v>302116.20204919437</v>
      </c>
      <c r="AC70" s="231">
        <v>340053.56253009441</v>
      </c>
      <c r="AD70" s="231">
        <v>370780.88716073654</v>
      </c>
      <c r="AE70" s="231">
        <v>397863.6792324105</v>
      </c>
      <c r="AF70" s="231">
        <v>427126.85099281522</v>
      </c>
      <c r="AG70" s="231">
        <v>459436.95863120048</v>
      </c>
      <c r="AH70" s="231">
        <v>496190.070255642</v>
      </c>
      <c r="AI70" s="231">
        <v>537207.20707124111</v>
      </c>
      <c r="AJ70" s="231">
        <v>583304.67150689638</v>
      </c>
      <c r="AK70" s="231">
        <v>635094.48656565824</v>
      </c>
      <c r="AL70" s="231">
        <v>692779.63890191843</v>
      </c>
      <c r="AM70" s="231">
        <v>755976.14525776869</v>
      </c>
      <c r="AN70" s="231">
        <v>824202.23142484063</v>
      </c>
      <c r="AO70" s="231">
        <v>896877.13268279773</v>
      </c>
      <c r="AP70" s="231">
        <v>973232.31048689364</v>
      </c>
      <c r="AQ70" s="231">
        <v>1051922.0169821887</v>
      </c>
      <c r="AR70" s="231">
        <v>1131787.0089472979</v>
      </c>
      <c r="AS70" s="231">
        <v>1211873.2275656313</v>
      </c>
      <c r="AT70" s="231">
        <v>1292478.9944811657</v>
      </c>
      <c r="AU70" s="231">
        <v>1372450.8778474822</v>
      </c>
      <c r="AV70" s="231">
        <v>1451692.155247007</v>
      </c>
      <c r="AW70" s="231">
        <v>1529745.5345954683</v>
      </c>
      <c r="AX70" s="231">
        <v>1606943.1455992917</v>
      </c>
      <c r="AY70" s="231">
        <v>1682730.119433936</v>
      </c>
      <c r="AZ70" s="231">
        <v>1757653.2036344698</v>
      </c>
    </row>
    <row r="71" spans="1:52" x14ac:dyDescent="0.35">
      <c r="A71" s="232" t="s">
        <v>97</v>
      </c>
      <c r="B71" s="216">
        <v>0</v>
      </c>
      <c r="C71" s="216">
        <v>0</v>
      </c>
      <c r="D71" s="216">
        <v>0</v>
      </c>
      <c r="E71" s="216">
        <v>9.9128139572046636E-2</v>
      </c>
      <c r="F71" s="216">
        <v>0.15221866108217463</v>
      </c>
      <c r="G71" s="216">
        <v>0.16768868122147221</v>
      </c>
      <c r="H71" s="216">
        <v>0.97215196969298157</v>
      </c>
      <c r="I71" s="216">
        <v>1.4801524265624613</v>
      </c>
      <c r="J71" s="216">
        <v>26.95673181489693</v>
      </c>
      <c r="K71" s="216">
        <v>54.366716863165138</v>
      </c>
      <c r="L71" s="216">
        <v>188.83575046611486</v>
      </c>
      <c r="M71" s="216">
        <v>537.05331478684218</v>
      </c>
      <c r="N71" s="216">
        <v>837.52824145248803</v>
      </c>
      <c r="O71" s="216">
        <v>1386.1822969266227</v>
      </c>
      <c r="P71" s="216">
        <v>2097.791078214857</v>
      </c>
      <c r="Q71" s="216">
        <v>3236.2974273826026</v>
      </c>
      <c r="R71" s="216">
        <v>5162.018762785412</v>
      </c>
      <c r="S71" s="216">
        <v>7300.4127887423138</v>
      </c>
      <c r="T71" s="216">
        <v>10160.807137877811</v>
      </c>
      <c r="U71" s="216">
        <v>14270.418079302912</v>
      </c>
      <c r="V71" s="216">
        <v>19349.846907678355</v>
      </c>
      <c r="W71" s="216">
        <v>57827.689859979102</v>
      </c>
      <c r="X71" s="216">
        <v>103947.75126449828</v>
      </c>
      <c r="Y71" s="216">
        <v>159247.5354263293</v>
      </c>
      <c r="Z71" s="216">
        <v>210076.72075928713</v>
      </c>
      <c r="AA71" s="216">
        <v>257922.06996324583</v>
      </c>
      <c r="AB71" s="216">
        <v>298126.62050470425</v>
      </c>
      <c r="AC71" s="216">
        <v>333761.02797694772</v>
      </c>
      <c r="AD71" s="216">
        <v>361434.43175548356</v>
      </c>
      <c r="AE71" s="216">
        <v>384454.56401749182</v>
      </c>
      <c r="AF71" s="216">
        <v>408046.55070628953</v>
      </c>
      <c r="AG71" s="216">
        <v>432811.63651941024</v>
      </c>
      <c r="AH71" s="216">
        <v>459905.35185724631</v>
      </c>
      <c r="AI71" s="216">
        <v>489042.13844728871</v>
      </c>
      <c r="AJ71" s="216">
        <v>521028.51017266337</v>
      </c>
      <c r="AK71" s="216">
        <v>556649.00927489705</v>
      </c>
      <c r="AL71" s="216">
        <v>596269.0720476571</v>
      </c>
      <c r="AM71" s="216">
        <v>639856.62393378955</v>
      </c>
      <c r="AN71" s="216">
        <v>687219.43817874696</v>
      </c>
      <c r="AO71" s="216">
        <v>738121.57836734783</v>
      </c>
      <c r="AP71" s="216">
        <v>792148.85594975948</v>
      </c>
      <c r="AQ71" s="216">
        <v>848432.07310466701</v>
      </c>
      <c r="AR71" s="216">
        <v>906002.40240962035</v>
      </c>
      <c r="AS71" s="216">
        <v>964165.87838212668</v>
      </c>
      <c r="AT71" s="216">
        <v>1023314.8158841792</v>
      </c>
      <c r="AU71" s="216">
        <v>1082467.6779959328</v>
      </c>
      <c r="AV71" s="216">
        <v>1141546.6299750556</v>
      </c>
      <c r="AW71" s="216">
        <v>1200090.0649111478</v>
      </c>
      <c r="AX71" s="216">
        <v>1258299.3802323285</v>
      </c>
      <c r="AY71" s="216">
        <v>1315730.7104872973</v>
      </c>
      <c r="AZ71" s="216">
        <v>1372725.9551167686</v>
      </c>
    </row>
    <row r="72" spans="1:52" x14ac:dyDescent="0.35">
      <c r="A72" s="232" t="s">
        <v>98</v>
      </c>
      <c r="B72" s="216">
        <v>0</v>
      </c>
      <c r="C72" s="216">
        <v>0</v>
      </c>
      <c r="D72" s="216">
        <v>0</v>
      </c>
      <c r="E72" s="216">
        <v>0</v>
      </c>
      <c r="F72" s="216">
        <v>0</v>
      </c>
      <c r="G72" s="216">
        <v>0</v>
      </c>
      <c r="H72" s="216">
        <v>0</v>
      </c>
      <c r="I72" s="216">
        <v>0</v>
      </c>
      <c r="J72" s="216">
        <v>0</v>
      </c>
      <c r="K72" s="216">
        <v>0</v>
      </c>
      <c r="L72" s="216">
        <v>0</v>
      </c>
      <c r="M72" s="216">
        <v>0</v>
      </c>
      <c r="N72" s="216">
        <v>0</v>
      </c>
      <c r="O72" s="216">
        <v>0</v>
      </c>
      <c r="P72" s="216">
        <v>0</v>
      </c>
      <c r="Q72" s="216">
        <v>0</v>
      </c>
      <c r="R72" s="216">
        <v>0.27558646952360766</v>
      </c>
      <c r="S72" s="216">
        <v>0.88823181631571868</v>
      </c>
      <c r="T72" s="216">
        <v>2.4549371523130348</v>
      </c>
      <c r="U72" s="216">
        <v>6.7911357873622453</v>
      </c>
      <c r="V72" s="216">
        <v>16.898629937104815</v>
      </c>
      <c r="W72" s="216">
        <v>101.15184842364776</v>
      </c>
      <c r="X72" s="216">
        <v>286.18548050135746</v>
      </c>
      <c r="Y72" s="216">
        <v>677.74336116807183</v>
      </c>
      <c r="Z72" s="216">
        <v>1334.4949155455045</v>
      </c>
      <c r="AA72" s="216">
        <v>2412.9507153907371</v>
      </c>
      <c r="AB72" s="216">
        <v>3989.5815444901382</v>
      </c>
      <c r="AC72" s="216">
        <v>6292.5345531466655</v>
      </c>
      <c r="AD72" s="216">
        <v>9346.4554052529638</v>
      </c>
      <c r="AE72" s="216">
        <v>13409.115214918682</v>
      </c>
      <c r="AF72" s="216">
        <v>19080.300286525664</v>
      </c>
      <c r="AG72" s="216">
        <v>26625.322111790272</v>
      </c>
      <c r="AH72" s="216">
        <v>36284.718398395678</v>
      </c>
      <c r="AI72" s="216">
        <v>48165.068623952422</v>
      </c>
      <c r="AJ72" s="216">
        <v>62276.161334232958</v>
      </c>
      <c r="AK72" s="216">
        <v>78445.477290761191</v>
      </c>
      <c r="AL72" s="216">
        <v>96510.566854261269</v>
      </c>
      <c r="AM72" s="216">
        <v>116119.52132397913</v>
      </c>
      <c r="AN72" s="216">
        <v>136982.79324609364</v>
      </c>
      <c r="AO72" s="216">
        <v>158755.55431544987</v>
      </c>
      <c r="AP72" s="216">
        <v>181083.45453713409</v>
      </c>
      <c r="AQ72" s="216">
        <v>203489.94387752176</v>
      </c>
      <c r="AR72" s="216">
        <v>225784.60653767749</v>
      </c>
      <c r="AS72" s="216">
        <v>247707.34918350459</v>
      </c>
      <c r="AT72" s="216">
        <v>269164.1785969864</v>
      </c>
      <c r="AU72" s="216">
        <v>289983.19985154946</v>
      </c>
      <c r="AV72" s="216">
        <v>310145.5252719514</v>
      </c>
      <c r="AW72" s="216">
        <v>329655.4696843205</v>
      </c>
      <c r="AX72" s="216">
        <v>348643.76536696311</v>
      </c>
      <c r="AY72" s="216">
        <v>366999.40894663864</v>
      </c>
      <c r="AZ72" s="216">
        <v>384927.24851770105</v>
      </c>
    </row>
    <row r="73" spans="1:52" x14ac:dyDescent="0.35">
      <c r="A73" s="232" t="s">
        <v>99</v>
      </c>
      <c r="B73" s="216">
        <v>0</v>
      </c>
      <c r="C73" s="216">
        <v>0</v>
      </c>
      <c r="D73" s="216">
        <v>0</v>
      </c>
      <c r="E73" s="216">
        <v>0</v>
      </c>
      <c r="F73" s="216">
        <v>0</v>
      </c>
      <c r="G73" s="216">
        <v>0</v>
      </c>
      <c r="H73" s="216">
        <v>0</v>
      </c>
      <c r="I73" s="216">
        <v>0</v>
      </c>
      <c r="J73" s="216">
        <v>0</v>
      </c>
      <c r="K73" s="216">
        <v>0</v>
      </c>
      <c r="L73" s="216">
        <v>0</v>
      </c>
      <c r="M73" s="216">
        <v>0</v>
      </c>
      <c r="N73" s="216">
        <v>0</v>
      </c>
      <c r="O73" s="216">
        <v>0</v>
      </c>
      <c r="P73" s="216">
        <v>0</v>
      </c>
      <c r="Q73" s="216">
        <v>0</v>
      </c>
      <c r="R73" s="216">
        <v>0</v>
      </c>
      <c r="S73" s="216">
        <v>0</v>
      </c>
      <c r="T73" s="216">
        <v>0</v>
      </c>
      <c r="U73" s="216">
        <v>0</v>
      </c>
      <c r="V73" s="216">
        <v>0</v>
      </c>
      <c r="W73" s="216">
        <v>0</v>
      </c>
      <c r="X73" s="216">
        <v>0</v>
      </c>
      <c r="Y73" s="216">
        <v>0</v>
      </c>
      <c r="Z73" s="216">
        <v>0</v>
      </c>
      <c r="AA73" s="216">
        <v>0</v>
      </c>
      <c r="AB73" s="216">
        <v>0</v>
      </c>
      <c r="AC73" s="216">
        <v>0</v>
      </c>
      <c r="AD73" s="216">
        <v>0</v>
      </c>
      <c r="AE73" s="216">
        <v>0</v>
      </c>
      <c r="AF73" s="216">
        <v>0</v>
      </c>
      <c r="AG73" s="216">
        <v>0</v>
      </c>
      <c r="AH73" s="216">
        <v>0</v>
      </c>
      <c r="AI73" s="216">
        <v>0</v>
      </c>
      <c r="AJ73" s="216">
        <v>0</v>
      </c>
      <c r="AK73" s="216">
        <v>0</v>
      </c>
      <c r="AL73" s="216">
        <v>0</v>
      </c>
      <c r="AM73" s="216">
        <v>0</v>
      </c>
      <c r="AN73" s="216">
        <v>0</v>
      </c>
      <c r="AO73" s="216">
        <v>0</v>
      </c>
      <c r="AP73" s="216">
        <v>0</v>
      </c>
      <c r="AQ73" s="216">
        <v>0</v>
      </c>
      <c r="AR73" s="216">
        <v>0</v>
      </c>
      <c r="AS73" s="216">
        <v>0</v>
      </c>
      <c r="AT73" s="216">
        <v>0</v>
      </c>
      <c r="AU73" s="216">
        <v>0</v>
      </c>
      <c r="AV73" s="216">
        <v>0</v>
      </c>
      <c r="AW73" s="216">
        <v>0</v>
      </c>
      <c r="AX73" s="216">
        <v>0</v>
      </c>
      <c r="AY73" s="216">
        <v>0</v>
      </c>
      <c r="AZ73" s="216">
        <v>0</v>
      </c>
    </row>
    <row r="74" spans="1:52" x14ac:dyDescent="0.35">
      <c r="A74" s="232" t="s">
        <v>106</v>
      </c>
      <c r="B74" s="216">
        <v>0</v>
      </c>
      <c r="C74" s="216">
        <v>0</v>
      </c>
      <c r="D74" s="216">
        <v>0</v>
      </c>
      <c r="E74" s="216">
        <v>0</v>
      </c>
      <c r="F74" s="216">
        <v>0</v>
      </c>
      <c r="G74" s="216">
        <v>0</v>
      </c>
      <c r="H74" s="216">
        <v>0</v>
      </c>
      <c r="I74" s="216">
        <v>0</v>
      </c>
      <c r="J74" s="216">
        <v>0</v>
      </c>
      <c r="K74" s="216">
        <v>0</v>
      </c>
      <c r="L74" s="216">
        <v>0</v>
      </c>
      <c r="M74" s="216">
        <v>0</v>
      </c>
      <c r="N74" s="216">
        <v>0</v>
      </c>
      <c r="O74" s="216">
        <v>0</v>
      </c>
      <c r="P74" s="216">
        <v>0</v>
      </c>
      <c r="Q74" s="216">
        <v>0</v>
      </c>
      <c r="R74" s="216">
        <v>0</v>
      </c>
      <c r="S74" s="216">
        <v>0</v>
      </c>
      <c r="T74" s="216">
        <v>0</v>
      </c>
      <c r="U74" s="216">
        <v>0</v>
      </c>
      <c r="V74" s="216">
        <v>0</v>
      </c>
      <c r="W74" s="216">
        <v>0</v>
      </c>
      <c r="X74" s="216">
        <v>0</v>
      </c>
      <c r="Y74" s="216">
        <v>0</v>
      </c>
      <c r="Z74" s="216">
        <v>0</v>
      </c>
      <c r="AA74" s="216">
        <v>0</v>
      </c>
      <c r="AB74" s="216">
        <v>0</v>
      </c>
      <c r="AC74" s="216">
        <v>0</v>
      </c>
      <c r="AD74" s="216">
        <v>0</v>
      </c>
      <c r="AE74" s="216">
        <v>0</v>
      </c>
      <c r="AF74" s="216">
        <v>0</v>
      </c>
      <c r="AG74" s="216">
        <v>0</v>
      </c>
      <c r="AH74" s="216">
        <v>0</v>
      </c>
      <c r="AI74" s="216">
        <v>0</v>
      </c>
      <c r="AJ74" s="216">
        <v>0</v>
      </c>
      <c r="AK74" s="216">
        <v>0</v>
      </c>
      <c r="AL74" s="216">
        <v>0</v>
      </c>
      <c r="AM74" s="216">
        <v>0</v>
      </c>
      <c r="AN74" s="216">
        <v>0</v>
      </c>
      <c r="AO74" s="216">
        <v>0</v>
      </c>
      <c r="AP74" s="216">
        <v>0</v>
      </c>
      <c r="AQ74" s="216">
        <v>0</v>
      </c>
      <c r="AR74" s="216">
        <v>0</v>
      </c>
      <c r="AS74" s="216">
        <v>0</v>
      </c>
      <c r="AT74" s="216">
        <v>0</v>
      </c>
      <c r="AU74" s="216">
        <v>0</v>
      </c>
      <c r="AV74" s="216">
        <v>0</v>
      </c>
      <c r="AW74" s="216">
        <v>0</v>
      </c>
      <c r="AX74" s="216">
        <v>0</v>
      </c>
      <c r="AY74" s="216">
        <v>0</v>
      </c>
      <c r="AZ74" s="216">
        <v>0</v>
      </c>
    </row>
    <row r="75" spans="1:52" x14ac:dyDescent="0.35">
      <c r="A75" s="230" t="s">
        <v>100</v>
      </c>
      <c r="B75" s="231">
        <v>0</v>
      </c>
      <c r="C75" s="231">
        <v>0</v>
      </c>
      <c r="D75" s="231">
        <v>0</v>
      </c>
      <c r="E75" s="231">
        <v>0</v>
      </c>
      <c r="F75" s="231">
        <v>0</v>
      </c>
      <c r="G75" s="231">
        <v>0</v>
      </c>
      <c r="H75" s="231">
        <v>0</v>
      </c>
      <c r="I75" s="231">
        <v>0</v>
      </c>
      <c r="J75" s="231">
        <v>0</v>
      </c>
      <c r="K75" s="231">
        <v>0</v>
      </c>
      <c r="L75" s="231">
        <v>0</v>
      </c>
      <c r="M75" s="231">
        <v>0</v>
      </c>
      <c r="N75" s="231">
        <v>0</v>
      </c>
      <c r="O75" s="231">
        <v>0</v>
      </c>
      <c r="P75" s="231">
        <v>0</v>
      </c>
      <c r="Q75" s="231">
        <v>0</v>
      </c>
      <c r="R75" s="231">
        <v>10.284582003729426</v>
      </c>
      <c r="S75" s="231">
        <v>21.961224432264334</v>
      </c>
      <c r="T75" s="231">
        <v>35.091797289015645</v>
      </c>
      <c r="U75" s="231">
        <v>53.886085313309074</v>
      </c>
      <c r="V75" s="231">
        <v>86.17570200485109</v>
      </c>
      <c r="W75" s="231">
        <v>104.75896623289572</v>
      </c>
      <c r="X75" s="231">
        <v>108.47457462429144</v>
      </c>
      <c r="Y75" s="231">
        <v>110.87845385443373</v>
      </c>
      <c r="Z75" s="231">
        <v>111.50561950448639</v>
      </c>
      <c r="AA75" s="231">
        <v>110.25609468628411</v>
      </c>
      <c r="AB75" s="231">
        <v>107.1783070271332</v>
      </c>
      <c r="AC75" s="231">
        <v>102.36556200154055</v>
      </c>
      <c r="AD75" s="231">
        <v>96.917288753622074</v>
      </c>
      <c r="AE75" s="231">
        <v>106.27471710893978</v>
      </c>
      <c r="AF75" s="231">
        <v>314.50263686284052</v>
      </c>
      <c r="AG75" s="231">
        <v>823.08629041823963</v>
      </c>
      <c r="AH75" s="231">
        <v>1670.9717943928417</v>
      </c>
      <c r="AI75" s="231">
        <v>2889.0794868750781</v>
      </c>
      <c r="AJ75" s="231">
        <v>4495.7962514756782</v>
      </c>
      <c r="AK75" s="231">
        <v>6498.3043023155851</v>
      </c>
      <c r="AL75" s="231">
        <v>8895.8820345224449</v>
      </c>
      <c r="AM75" s="231">
        <v>11680.853233336393</v>
      </c>
      <c r="AN75" s="231">
        <v>14833.598205660001</v>
      </c>
      <c r="AO75" s="231">
        <v>18344.581676641959</v>
      </c>
      <c r="AP75" s="231">
        <v>22201.167986995479</v>
      </c>
      <c r="AQ75" s="231">
        <v>26398.145931391831</v>
      </c>
      <c r="AR75" s="231">
        <v>30930.832328784119</v>
      </c>
      <c r="AS75" s="231">
        <v>35791.026858847254</v>
      </c>
      <c r="AT75" s="231">
        <v>40964.308373723397</v>
      </c>
      <c r="AU75" s="231">
        <v>46440.20296693116</v>
      </c>
      <c r="AV75" s="231">
        <v>52156.168399012633</v>
      </c>
      <c r="AW75" s="231">
        <v>58138.472883621551</v>
      </c>
      <c r="AX75" s="231">
        <v>64340.47813050713</v>
      </c>
      <c r="AY75" s="231">
        <v>70723.018094862724</v>
      </c>
      <c r="AZ75" s="231">
        <v>77228.48680745509</v>
      </c>
    </row>
    <row r="76" spans="1:52" x14ac:dyDescent="0.35">
      <c r="A76" s="232" t="s">
        <v>101</v>
      </c>
      <c r="B76" s="216">
        <v>0</v>
      </c>
      <c r="C76" s="216">
        <v>0</v>
      </c>
      <c r="D76" s="216">
        <v>0</v>
      </c>
      <c r="E76" s="216">
        <v>0</v>
      </c>
      <c r="F76" s="216">
        <v>0</v>
      </c>
      <c r="G76" s="216">
        <v>0</v>
      </c>
      <c r="H76" s="216">
        <v>0</v>
      </c>
      <c r="I76" s="216">
        <v>0</v>
      </c>
      <c r="J76" s="216">
        <v>0</v>
      </c>
      <c r="K76" s="216">
        <v>0</v>
      </c>
      <c r="L76" s="216">
        <v>0</v>
      </c>
      <c r="M76" s="216">
        <v>0</v>
      </c>
      <c r="N76" s="216">
        <v>0</v>
      </c>
      <c r="O76" s="216">
        <v>0</v>
      </c>
      <c r="P76" s="216">
        <v>0</v>
      </c>
      <c r="Q76" s="216">
        <v>0</v>
      </c>
      <c r="R76" s="216">
        <v>0.74174634231784653</v>
      </c>
      <c r="S76" s="216">
        <v>1.7769809813006399</v>
      </c>
      <c r="T76" s="216">
        <v>3.1451550623900131</v>
      </c>
      <c r="U76" s="216">
        <v>5.4617052109964934</v>
      </c>
      <c r="V76" s="216">
        <v>10.154101139389653</v>
      </c>
      <c r="W76" s="216">
        <v>15.54349877106265</v>
      </c>
      <c r="X76" s="216">
        <v>17.131266990299778</v>
      </c>
      <c r="Y76" s="216">
        <v>18.591367911032382</v>
      </c>
      <c r="Z76" s="216">
        <v>19.746322983425433</v>
      </c>
      <c r="AA76" s="216">
        <v>20.592196383732073</v>
      </c>
      <c r="AB76" s="216">
        <v>21.060615062688846</v>
      </c>
      <c r="AC76" s="216">
        <v>21.305474709477846</v>
      </c>
      <c r="AD76" s="216">
        <v>21.46668255482674</v>
      </c>
      <c r="AE76" s="216">
        <v>28.318159520725377</v>
      </c>
      <c r="AF76" s="216">
        <v>132.16282643452496</v>
      </c>
      <c r="AG76" s="216">
        <v>401.56837573728006</v>
      </c>
      <c r="AH76" s="216">
        <v>881.7514398011391</v>
      </c>
      <c r="AI76" s="216">
        <v>1614.785808263126</v>
      </c>
      <c r="AJ76" s="216">
        <v>2635.7851689573272</v>
      </c>
      <c r="AK76" s="216">
        <v>3973.987352578949</v>
      </c>
      <c r="AL76" s="216">
        <v>5650.3654718273219</v>
      </c>
      <c r="AM76" s="216">
        <v>7682.8242625855264</v>
      </c>
      <c r="AN76" s="216">
        <v>10072.370354627767</v>
      </c>
      <c r="AO76" s="216">
        <v>12827.290035654927</v>
      </c>
      <c r="AP76" s="216">
        <v>15952.246029053058</v>
      </c>
      <c r="AQ76" s="216">
        <v>19457.373625892538</v>
      </c>
      <c r="AR76" s="216">
        <v>23340.906383311591</v>
      </c>
      <c r="AS76" s="216">
        <v>27601.62114029441</v>
      </c>
      <c r="AT76" s="216">
        <v>32230.647517406771</v>
      </c>
      <c r="AU76" s="216">
        <v>37221.983921766667</v>
      </c>
      <c r="AV76" s="216">
        <v>42512.679837479169</v>
      </c>
      <c r="AW76" s="216">
        <v>48123.7577753691</v>
      </c>
      <c r="AX76" s="216">
        <v>54003.631430155292</v>
      </c>
      <c r="AY76" s="216">
        <v>60110.10237587773</v>
      </c>
      <c r="AZ76" s="216">
        <v>66380.613481638371</v>
      </c>
    </row>
    <row r="77" spans="1:52" x14ac:dyDescent="0.35">
      <c r="A77" s="232" t="s">
        <v>107</v>
      </c>
      <c r="B77" s="216">
        <v>0</v>
      </c>
      <c r="C77" s="216">
        <v>0</v>
      </c>
      <c r="D77" s="216">
        <v>0</v>
      </c>
      <c r="E77" s="216">
        <v>0</v>
      </c>
      <c r="F77" s="216">
        <v>0</v>
      </c>
      <c r="G77" s="216">
        <v>0</v>
      </c>
      <c r="H77" s="216">
        <v>0</v>
      </c>
      <c r="I77" s="216">
        <v>0</v>
      </c>
      <c r="J77" s="216">
        <v>0</v>
      </c>
      <c r="K77" s="216">
        <v>0</v>
      </c>
      <c r="L77" s="216">
        <v>0</v>
      </c>
      <c r="M77" s="216">
        <v>0</v>
      </c>
      <c r="N77" s="216">
        <v>0</v>
      </c>
      <c r="O77" s="216">
        <v>0</v>
      </c>
      <c r="P77" s="216">
        <v>0</v>
      </c>
      <c r="Q77" s="216">
        <v>0</v>
      </c>
      <c r="R77" s="216">
        <v>9.5428356614115799</v>
      </c>
      <c r="S77" s="216">
        <v>20.184243450963695</v>
      </c>
      <c r="T77" s="216">
        <v>31.946642226625631</v>
      </c>
      <c r="U77" s="216">
        <v>48.424380102312583</v>
      </c>
      <c r="V77" s="216">
        <v>76.021600865461437</v>
      </c>
      <c r="W77" s="216">
        <v>89.215467461833072</v>
      </c>
      <c r="X77" s="216">
        <v>91.343307633991657</v>
      </c>
      <c r="Y77" s="216">
        <v>92.287085943401351</v>
      </c>
      <c r="Z77" s="216">
        <v>91.759296521060961</v>
      </c>
      <c r="AA77" s="216">
        <v>89.663898302552042</v>
      </c>
      <c r="AB77" s="216">
        <v>86.117691964444361</v>
      </c>
      <c r="AC77" s="216">
        <v>81.060087292062704</v>
      </c>
      <c r="AD77" s="216">
        <v>75.450606198795327</v>
      </c>
      <c r="AE77" s="216">
        <v>77.956557588214409</v>
      </c>
      <c r="AF77" s="216">
        <v>182.33981042831559</v>
      </c>
      <c r="AG77" s="216">
        <v>421.51791468095956</v>
      </c>
      <c r="AH77" s="216">
        <v>789.22035459170263</v>
      </c>
      <c r="AI77" s="216">
        <v>1274.2936786119521</v>
      </c>
      <c r="AJ77" s="216">
        <v>1860.0110825183515</v>
      </c>
      <c r="AK77" s="216">
        <v>2524.3169497366362</v>
      </c>
      <c r="AL77" s="216">
        <v>3245.516562695122</v>
      </c>
      <c r="AM77" s="216">
        <v>3998.0289707508668</v>
      </c>
      <c r="AN77" s="216">
        <v>4761.2278510322349</v>
      </c>
      <c r="AO77" s="216">
        <v>5517.2916409870313</v>
      </c>
      <c r="AP77" s="216">
        <v>6248.9219579424198</v>
      </c>
      <c r="AQ77" s="216">
        <v>6940.7723054992948</v>
      </c>
      <c r="AR77" s="216">
        <v>7589.9259454725279</v>
      </c>
      <c r="AS77" s="216">
        <v>8189.4057185528418</v>
      </c>
      <c r="AT77" s="216">
        <v>8733.6608563166228</v>
      </c>
      <c r="AU77" s="216">
        <v>9218.2190451644947</v>
      </c>
      <c r="AV77" s="216">
        <v>9643.4885615334661</v>
      </c>
      <c r="AW77" s="216">
        <v>10014.715108252451</v>
      </c>
      <c r="AX77" s="216">
        <v>10336.846700351836</v>
      </c>
      <c r="AY77" s="216">
        <v>10612.915718984992</v>
      </c>
      <c r="AZ77" s="216">
        <v>10847.873325816725</v>
      </c>
    </row>
    <row r="78" spans="1:52" x14ac:dyDescent="0.35">
      <c r="A78" s="228" t="s">
        <v>74</v>
      </c>
      <c r="B78" s="229">
        <v>551228.43005596381</v>
      </c>
      <c r="C78" s="229">
        <v>550406.45862715039</v>
      </c>
      <c r="D78" s="229">
        <v>541832.01722966915</v>
      </c>
      <c r="E78" s="229">
        <v>548582.48283452599</v>
      </c>
      <c r="F78" s="229">
        <v>549685.44441803708</v>
      </c>
      <c r="G78" s="229">
        <v>548563.74724689964</v>
      </c>
      <c r="H78" s="229">
        <v>546312.19096466829</v>
      </c>
      <c r="I78" s="229">
        <v>558742.09557727713</v>
      </c>
      <c r="J78" s="229">
        <v>569191.93137622019</v>
      </c>
      <c r="K78" s="229">
        <v>547031.16548895219</v>
      </c>
      <c r="L78" s="229">
        <v>542333.08937649301</v>
      </c>
      <c r="M78" s="229">
        <v>544297.94262121571</v>
      </c>
      <c r="N78" s="229">
        <v>539923.2643906544</v>
      </c>
      <c r="O78" s="229">
        <v>537060.46177873341</v>
      </c>
      <c r="P78" s="229">
        <v>532352.71167054272</v>
      </c>
      <c r="Q78" s="229">
        <v>543488.40750075632</v>
      </c>
      <c r="R78" s="229">
        <v>545256.47774571704</v>
      </c>
      <c r="S78" s="229">
        <v>557231.03521607455</v>
      </c>
      <c r="T78" s="229">
        <v>566570.54009434534</v>
      </c>
      <c r="U78" s="229">
        <v>574354.27025914681</v>
      </c>
      <c r="V78" s="229">
        <v>580691.29413857625</v>
      </c>
      <c r="W78" s="229">
        <v>585924.73019561789</v>
      </c>
      <c r="X78" s="229">
        <v>589754.95349858166</v>
      </c>
      <c r="Y78" s="229">
        <v>593617.88418934215</v>
      </c>
      <c r="Z78" s="229">
        <v>597292.46331189747</v>
      </c>
      <c r="AA78" s="229">
        <v>601129.8848533713</v>
      </c>
      <c r="AB78" s="229">
        <v>604289.49205056485</v>
      </c>
      <c r="AC78" s="229">
        <v>607433.0233337289</v>
      </c>
      <c r="AD78" s="229">
        <v>611050.63307948143</v>
      </c>
      <c r="AE78" s="229">
        <v>614865.88451655058</v>
      </c>
      <c r="AF78" s="229">
        <v>618864.90783461195</v>
      </c>
      <c r="AG78" s="229">
        <v>622745.45254196913</v>
      </c>
      <c r="AH78" s="229">
        <v>626438.33010717912</v>
      </c>
      <c r="AI78" s="229">
        <v>630717.41038574791</v>
      </c>
      <c r="AJ78" s="229">
        <v>635724.85251070571</v>
      </c>
      <c r="AK78" s="229">
        <v>640776.70813328424</v>
      </c>
      <c r="AL78" s="229">
        <v>645557.16699162882</v>
      </c>
      <c r="AM78" s="229">
        <v>650222.47499265906</v>
      </c>
      <c r="AN78" s="229">
        <v>654604.04355571815</v>
      </c>
      <c r="AO78" s="229">
        <v>658983.2402287483</v>
      </c>
      <c r="AP78" s="229">
        <v>664260.8994280037</v>
      </c>
      <c r="AQ78" s="229">
        <v>669676.58024095453</v>
      </c>
      <c r="AR78" s="229">
        <v>675175.39680481376</v>
      </c>
      <c r="AS78" s="229">
        <v>680849.83845593873</v>
      </c>
      <c r="AT78" s="229">
        <v>686778.61677084549</v>
      </c>
      <c r="AU78" s="229">
        <v>692955.75862119428</v>
      </c>
      <c r="AV78" s="229">
        <v>699189.2481898081</v>
      </c>
      <c r="AW78" s="229">
        <v>705774.03386093525</v>
      </c>
      <c r="AX78" s="229">
        <v>712870.76593889133</v>
      </c>
      <c r="AY78" s="229">
        <v>720060.38231545174</v>
      </c>
      <c r="AZ78" s="229">
        <v>727545.1927798586</v>
      </c>
    </row>
    <row r="79" spans="1:52" x14ac:dyDescent="0.35">
      <c r="A79" s="230" t="s">
        <v>91</v>
      </c>
      <c r="B79" s="231">
        <v>549493.79348806979</v>
      </c>
      <c r="C79" s="231">
        <v>548659.19924638164</v>
      </c>
      <c r="D79" s="231">
        <v>540089.44736512436</v>
      </c>
      <c r="E79" s="231">
        <v>546850.64419652754</v>
      </c>
      <c r="F79" s="231">
        <v>547976.37687795993</v>
      </c>
      <c r="G79" s="231">
        <v>546359.17280964029</v>
      </c>
      <c r="H79" s="231">
        <v>544134.48984172812</v>
      </c>
      <c r="I79" s="231">
        <v>556606.75267381093</v>
      </c>
      <c r="J79" s="231">
        <v>567010.9445463767</v>
      </c>
      <c r="K79" s="231">
        <v>544949.06737566763</v>
      </c>
      <c r="L79" s="231">
        <v>540015.32386179583</v>
      </c>
      <c r="M79" s="231">
        <v>541920.83193723543</v>
      </c>
      <c r="N79" s="231">
        <v>537544.67682088271</v>
      </c>
      <c r="O79" s="231">
        <v>533572.97382340371</v>
      </c>
      <c r="P79" s="231">
        <v>528913.40022932854</v>
      </c>
      <c r="Q79" s="231">
        <v>539808.22796609928</v>
      </c>
      <c r="R79" s="231">
        <v>540941.17278107163</v>
      </c>
      <c r="S79" s="231">
        <v>551727.38255490223</v>
      </c>
      <c r="T79" s="231">
        <v>559594.96187112923</v>
      </c>
      <c r="U79" s="231">
        <v>565679.50416465255</v>
      </c>
      <c r="V79" s="231">
        <v>570135.68195612507</v>
      </c>
      <c r="W79" s="231">
        <v>573067.61936835875</v>
      </c>
      <c r="X79" s="231">
        <v>574183.60906947067</v>
      </c>
      <c r="Y79" s="231">
        <v>574922.76173518144</v>
      </c>
      <c r="Z79" s="231">
        <v>575068.40856136219</v>
      </c>
      <c r="AA79" s="231">
        <v>574996.33375213773</v>
      </c>
      <c r="AB79" s="231">
        <v>573930.07347029436</v>
      </c>
      <c r="AC79" s="231">
        <v>572489.396772334</v>
      </c>
      <c r="AD79" s="231">
        <v>571145.00111477252</v>
      </c>
      <c r="AE79" s="231">
        <v>569562.89752920484</v>
      </c>
      <c r="AF79" s="231">
        <v>567698.07312837115</v>
      </c>
      <c r="AG79" s="231">
        <v>565162.97146993491</v>
      </c>
      <c r="AH79" s="231">
        <v>561864.61916046333</v>
      </c>
      <c r="AI79" s="231">
        <v>558666.16224449209</v>
      </c>
      <c r="AJ79" s="231">
        <v>555714.67577148997</v>
      </c>
      <c r="AK79" s="231">
        <v>552428.11552175856</v>
      </c>
      <c r="AL79" s="231">
        <v>548568.67099885794</v>
      </c>
      <c r="AM79" s="231">
        <v>544213.62799375923</v>
      </c>
      <c r="AN79" s="231">
        <v>539304.0719536239</v>
      </c>
      <c r="AO79" s="231">
        <v>534022.69229488517</v>
      </c>
      <c r="AP79" s="231">
        <v>529099.12326698634</v>
      </c>
      <c r="AQ79" s="231">
        <v>523774.4454104731</v>
      </c>
      <c r="AR79" s="231">
        <v>518099.04777229467</v>
      </c>
      <c r="AS79" s="231">
        <v>512142.08482722437</v>
      </c>
      <c r="AT79" s="231">
        <v>506065.8396086478</v>
      </c>
      <c r="AU79" s="231">
        <v>499786.18804442737</v>
      </c>
      <c r="AV79" s="231">
        <v>493311.2335540402</v>
      </c>
      <c r="AW79" s="231">
        <v>486754.37442898052</v>
      </c>
      <c r="AX79" s="231">
        <v>480573.54531994549</v>
      </c>
      <c r="AY79" s="231">
        <v>474190.58546981338</v>
      </c>
      <c r="AZ79" s="231">
        <v>468029.94574645942</v>
      </c>
    </row>
    <row r="80" spans="1:52" x14ac:dyDescent="0.35">
      <c r="A80" s="232" t="s">
        <v>102</v>
      </c>
      <c r="B80" s="216">
        <v>827.10584123806427</v>
      </c>
      <c r="C80" s="216">
        <v>764.33191383361645</v>
      </c>
      <c r="D80" s="216">
        <v>689.09684537150338</v>
      </c>
      <c r="E80" s="216">
        <v>670.30291476261027</v>
      </c>
      <c r="F80" s="216">
        <v>1437.7999348732437</v>
      </c>
      <c r="G80" s="216">
        <v>1374.0438074361959</v>
      </c>
      <c r="H80" s="216">
        <v>1362.2749176854891</v>
      </c>
      <c r="I80" s="216">
        <v>1356.8515809587927</v>
      </c>
      <c r="J80" s="216">
        <v>1382.7448857059542</v>
      </c>
      <c r="K80" s="216">
        <v>1350.7778539987548</v>
      </c>
      <c r="L80" s="216">
        <v>1313.1898270293179</v>
      </c>
      <c r="M80" s="216">
        <v>1239.9474734650182</v>
      </c>
      <c r="N80" s="216">
        <v>1192.3054187913185</v>
      </c>
      <c r="O80" s="216">
        <v>1131.3573676551634</v>
      </c>
      <c r="P80" s="216">
        <v>1130.3491693077358</v>
      </c>
      <c r="Q80" s="216">
        <v>983.06236435623703</v>
      </c>
      <c r="R80" s="216">
        <v>954.86943868628498</v>
      </c>
      <c r="S80" s="216">
        <v>936.16347409697357</v>
      </c>
      <c r="T80" s="216">
        <v>886.43609407562451</v>
      </c>
      <c r="U80" s="216">
        <v>856.66502042089041</v>
      </c>
      <c r="V80" s="216">
        <v>845.8243723642496</v>
      </c>
      <c r="W80" s="216">
        <v>855.7577505340148</v>
      </c>
      <c r="X80" s="216">
        <v>879.59193983003604</v>
      </c>
      <c r="Y80" s="216">
        <v>911.07659965929508</v>
      </c>
      <c r="Z80" s="216">
        <v>949.83954722062174</v>
      </c>
      <c r="AA80" s="216">
        <v>992.52431087327773</v>
      </c>
      <c r="AB80" s="216">
        <v>1028.8460515005188</v>
      </c>
      <c r="AC80" s="216">
        <v>1062.442334299232</v>
      </c>
      <c r="AD80" s="216">
        <v>1089.1730968498241</v>
      </c>
      <c r="AE80" s="216">
        <v>1111.6505922018773</v>
      </c>
      <c r="AF80" s="216">
        <v>1127.4800300090408</v>
      </c>
      <c r="AG80" s="216">
        <v>1138.1461709218504</v>
      </c>
      <c r="AH80" s="216">
        <v>1144.7560574048459</v>
      </c>
      <c r="AI80" s="216">
        <v>1149.1872143801904</v>
      </c>
      <c r="AJ80" s="216">
        <v>1151.7220651138746</v>
      </c>
      <c r="AK80" s="216">
        <v>1146.8601507501589</v>
      </c>
      <c r="AL80" s="216">
        <v>1138.2765972054226</v>
      </c>
      <c r="AM80" s="216">
        <v>1128.8389880770346</v>
      </c>
      <c r="AN80" s="216">
        <v>1115.2057024851297</v>
      </c>
      <c r="AO80" s="216">
        <v>1101.6711027164577</v>
      </c>
      <c r="AP80" s="216">
        <v>1090.8040497202494</v>
      </c>
      <c r="AQ80" s="216">
        <v>1078.6023201175551</v>
      </c>
      <c r="AR80" s="216">
        <v>1068.217166161583</v>
      </c>
      <c r="AS80" s="216">
        <v>1054.3362372845979</v>
      </c>
      <c r="AT80" s="216">
        <v>1040.3790097279066</v>
      </c>
      <c r="AU80" s="216">
        <v>1028.312482905028</v>
      </c>
      <c r="AV80" s="216">
        <v>1015.7074491579339</v>
      </c>
      <c r="AW80" s="216">
        <v>1005.1387259237058</v>
      </c>
      <c r="AX80" s="216">
        <v>989.57323289036333</v>
      </c>
      <c r="AY80" s="216">
        <v>976.33538698696373</v>
      </c>
      <c r="AZ80" s="216">
        <v>964.89548586518117</v>
      </c>
    </row>
    <row r="81" spans="1:52" x14ac:dyDescent="0.35">
      <c r="A81" s="232" t="s">
        <v>92</v>
      </c>
      <c r="B81" s="216">
        <v>2516.353126100661</v>
      </c>
      <c r="C81" s="216">
        <v>2378.2203089713294</v>
      </c>
      <c r="D81" s="216">
        <v>2271.4519281143312</v>
      </c>
      <c r="E81" s="216">
        <v>1933.447124754299</v>
      </c>
      <c r="F81" s="216">
        <v>1735.7868478854268</v>
      </c>
      <c r="G81" s="216">
        <v>1550.1136212790391</v>
      </c>
      <c r="H81" s="216">
        <v>1393.6786624764832</v>
      </c>
      <c r="I81" s="216">
        <v>1270.5244044074402</v>
      </c>
      <c r="J81" s="216">
        <v>1179.0336823390774</v>
      </c>
      <c r="K81" s="216">
        <v>1030.7558347477093</v>
      </c>
      <c r="L81" s="216">
        <v>933.44280601259015</v>
      </c>
      <c r="M81" s="216">
        <v>852.3256211115214</v>
      </c>
      <c r="N81" s="216">
        <v>773.16675758354904</v>
      </c>
      <c r="O81" s="216">
        <v>809.68253514053151</v>
      </c>
      <c r="P81" s="216">
        <v>670.18507265834262</v>
      </c>
      <c r="Q81" s="216">
        <v>615.80206249370565</v>
      </c>
      <c r="R81" s="216">
        <v>593.24059656175348</v>
      </c>
      <c r="S81" s="216">
        <v>584.53147315898013</v>
      </c>
      <c r="T81" s="216">
        <v>547.20109420816186</v>
      </c>
      <c r="U81" s="216">
        <v>537.18725322658952</v>
      </c>
      <c r="V81" s="216">
        <v>547.57636468292856</v>
      </c>
      <c r="W81" s="216">
        <v>567.93315449831175</v>
      </c>
      <c r="X81" s="216">
        <v>595.95712434596203</v>
      </c>
      <c r="Y81" s="216">
        <v>628.10260928434161</v>
      </c>
      <c r="Z81" s="216">
        <v>660.20629546307828</v>
      </c>
      <c r="AA81" s="216">
        <v>688.840711692132</v>
      </c>
      <c r="AB81" s="216">
        <v>710.67113836681585</v>
      </c>
      <c r="AC81" s="216">
        <v>727.52590783604705</v>
      </c>
      <c r="AD81" s="216">
        <v>740.01639787829754</v>
      </c>
      <c r="AE81" s="216">
        <v>749.99267860117163</v>
      </c>
      <c r="AF81" s="216">
        <v>756.97892979309563</v>
      </c>
      <c r="AG81" s="216">
        <v>758.81601068045029</v>
      </c>
      <c r="AH81" s="216">
        <v>757.89762053225047</v>
      </c>
      <c r="AI81" s="216">
        <v>754.67928007683201</v>
      </c>
      <c r="AJ81" s="216">
        <v>747.09074410220273</v>
      </c>
      <c r="AK81" s="216">
        <v>735.48455552374787</v>
      </c>
      <c r="AL81" s="216">
        <v>725.22257743698685</v>
      </c>
      <c r="AM81" s="216">
        <v>712.85954599232412</v>
      </c>
      <c r="AN81" s="216">
        <v>701.25793863640047</v>
      </c>
      <c r="AO81" s="216">
        <v>689.34058745878906</v>
      </c>
      <c r="AP81" s="216">
        <v>677.08878797789725</v>
      </c>
      <c r="AQ81" s="216">
        <v>665.06326492378878</v>
      </c>
      <c r="AR81" s="216">
        <v>652.81819536541514</v>
      </c>
      <c r="AS81" s="216">
        <v>640.33773739012634</v>
      </c>
      <c r="AT81" s="216">
        <v>625.85706227932963</v>
      </c>
      <c r="AU81" s="216">
        <v>614.47622371969089</v>
      </c>
      <c r="AV81" s="216">
        <v>602.75749875791564</v>
      </c>
      <c r="AW81" s="216">
        <v>590.12880214157269</v>
      </c>
      <c r="AX81" s="216">
        <v>571.74998040722267</v>
      </c>
      <c r="AY81" s="216">
        <v>556.67120345767034</v>
      </c>
      <c r="AZ81" s="216">
        <v>543.54321427457376</v>
      </c>
    </row>
    <row r="82" spans="1:52" x14ac:dyDescent="0.35">
      <c r="A82" s="232" t="s">
        <v>103</v>
      </c>
      <c r="B82" s="216">
        <v>3020.860275066495</v>
      </c>
      <c r="C82" s="216">
        <v>4762.4026924088384</v>
      </c>
      <c r="D82" s="216">
        <v>4957.3694138092251</v>
      </c>
      <c r="E82" s="216">
        <v>7208.3492608086563</v>
      </c>
      <c r="F82" s="216">
        <v>7943.8776914702803</v>
      </c>
      <c r="G82" s="216">
        <v>8842.1471651864813</v>
      </c>
      <c r="H82" s="216">
        <v>11146.29847600432</v>
      </c>
      <c r="I82" s="216">
        <v>12733.847924925842</v>
      </c>
      <c r="J82" s="216">
        <v>13578.579274881484</v>
      </c>
      <c r="K82" s="216">
        <v>15752.112110029491</v>
      </c>
      <c r="L82" s="216">
        <v>17180.400142411632</v>
      </c>
      <c r="M82" s="216">
        <v>19567.926385392726</v>
      </c>
      <c r="N82" s="216">
        <v>22127.721894626506</v>
      </c>
      <c r="O82" s="216">
        <v>22418.073416388896</v>
      </c>
      <c r="P82" s="216">
        <v>23088.02301085482</v>
      </c>
      <c r="Q82" s="216">
        <v>33182.745988862516</v>
      </c>
      <c r="R82" s="216">
        <v>34803.445404150079</v>
      </c>
      <c r="S82" s="216">
        <v>36816.551926913882</v>
      </c>
      <c r="T82" s="216">
        <v>38973.341083309977</v>
      </c>
      <c r="U82" s="216">
        <v>41240.927263820071</v>
      </c>
      <c r="V82" s="216">
        <v>43530.405461294984</v>
      </c>
      <c r="W82" s="216">
        <v>45813.825205744353</v>
      </c>
      <c r="X82" s="216">
        <v>48024.768390017867</v>
      </c>
      <c r="Y82" s="216">
        <v>50279.582021103248</v>
      </c>
      <c r="Z82" s="216">
        <v>52526.81958304959</v>
      </c>
      <c r="AA82" s="216">
        <v>54738.986015740491</v>
      </c>
      <c r="AB82" s="216">
        <v>56854.2011062046</v>
      </c>
      <c r="AC82" s="216">
        <v>58923.675845596947</v>
      </c>
      <c r="AD82" s="216">
        <v>61002.743440716185</v>
      </c>
      <c r="AE82" s="216">
        <v>63123.668222266038</v>
      </c>
      <c r="AF82" s="216">
        <v>65266.054060832736</v>
      </c>
      <c r="AG82" s="216">
        <v>67408.670689613602</v>
      </c>
      <c r="AH82" s="216">
        <v>69487.308180270062</v>
      </c>
      <c r="AI82" s="216">
        <v>71545.049345527164</v>
      </c>
      <c r="AJ82" s="216">
        <v>73633.502171290296</v>
      </c>
      <c r="AK82" s="216">
        <v>75569.550506110827</v>
      </c>
      <c r="AL82" s="216">
        <v>77329.960702146636</v>
      </c>
      <c r="AM82" s="216">
        <v>78902.9968572246</v>
      </c>
      <c r="AN82" s="216">
        <v>80296.50839604967</v>
      </c>
      <c r="AO82" s="216">
        <v>81495.965010349697</v>
      </c>
      <c r="AP82" s="216">
        <v>82659.131804987715</v>
      </c>
      <c r="AQ82" s="216">
        <v>83609.403025824286</v>
      </c>
      <c r="AR82" s="216">
        <v>84389.029315195628</v>
      </c>
      <c r="AS82" s="216">
        <v>84992.379027860283</v>
      </c>
      <c r="AT82" s="216">
        <v>85474.889791164154</v>
      </c>
      <c r="AU82" s="216">
        <v>85788.056148344564</v>
      </c>
      <c r="AV82" s="216">
        <v>85920.494792454032</v>
      </c>
      <c r="AW82" s="216">
        <v>85909.388449592981</v>
      </c>
      <c r="AX82" s="216">
        <v>85815.766732288219</v>
      </c>
      <c r="AY82" s="216">
        <v>85557.621888988084</v>
      </c>
      <c r="AZ82" s="216">
        <v>85191.817138063809</v>
      </c>
    </row>
    <row r="83" spans="1:52" x14ac:dyDescent="0.35">
      <c r="A83" s="232" t="s">
        <v>93</v>
      </c>
      <c r="B83" s="216">
        <v>543129.47424566455</v>
      </c>
      <c r="C83" s="216">
        <v>540754.24433116789</v>
      </c>
      <c r="D83" s="216">
        <v>532171.52917782927</v>
      </c>
      <c r="E83" s="216">
        <v>537038.54489620193</v>
      </c>
      <c r="F83" s="216">
        <v>536858.91240373102</v>
      </c>
      <c r="G83" s="216">
        <v>534592.86821573856</v>
      </c>
      <c r="H83" s="216">
        <v>530232.23778556183</v>
      </c>
      <c r="I83" s="216">
        <v>541245.5287635189</v>
      </c>
      <c r="J83" s="216">
        <v>550870.58670345019</v>
      </c>
      <c r="K83" s="216">
        <v>526815.42157689168</v>
      </c>
      <c r="L83" s="216">
        <v>520588.29108634224</v>
      </c>
      <c r="M83" s="216">
        <v>520260.63245726621</v>
      </c>
      <c r="N83" s="216">
        <v>513451.48274988134</v>
      </c>
      <c r="O83" s="216">
        <v>509213.86050421913</v>
      </c>
      <c r="P83" s="216">
        <v>504024.84297650767</v>
      </c>
      <c r="Q83" s="216">
        <v>505026.61755038681</v>
      </c>
      <c r="R83" s="216">
        <v>504589.61734167347</v>
      </c>
      <c r="S83" s="216">
        <v>513390.13568073238</v>
      </c>
      <c r="T83" s="216">
        <v>519187.98359953542</v>
      </c>
      <c r="U83" s="216">
        <v>523044.72462718497</v>
      </c>
      <c r="V83" s="216">
        <v>525211.87575778295</v>
      </c>
      <c r="W83" s="216">
        <v>525830.10325758206</v>
      </c>
      <c r="X83" s="216">
        <v>524683.29161527683</v>
      </c>
      <c r="Y83" s="216">
        <v>523101.4604752814</v>
      </c>
      <c r="Z83" s="216">
        <v>520924.76980379707</v>
      </c>
      <c r="AA83" s="216">
        <v>518564.32303399488</v>
      </c>
      <c r="AB83" s="216">
        <v>515314.68737897638</v>
      </c>
      <c r="AC83" s="216">
        <v>511737.0381959207</v>
      </c>
      <c r="AD83" s="216">
        <v>508250.61519186845</v>
      </c>
      <c r="AE83" s="216">
        <v>504482.01042213826</v>
      </c>
      <c r="AF83" s="216">
        <v>500401.78369273554</v>
      </c>
      <c r="AG83" s="216">
        <v>495642.05075050832</v>
      </c>
      <c r="AH83" s="216">
        <v>490159.24586233171</v>
      </c>
      <c r="AI83" s="216">
        <v>484765.95587153966</v>
      </c>
      <c r="AJ83" s="216">
        <v>479546.32619399478</v>
      </c>
      <c r="AK83" s="216">
        <v>474098.39888803527</v>
      </c>
      <c r="AL83" s="216">
        <v>468192.94241471746</v>
      </c>
      <c r="AM83" s="216">
        <v>461904.7318697609</v>
      </c>
      <c r="AN83" s="216">
        <v>455148.27033405297</v>
      </c>
      <c r="AO83" s="216">
        <v>448114.60139906331</v>
      </c>
      <c r="AP83" s="216">
        <v>441372.73513216327</v>
      </c>
      <c r="AQ83" s="216">
        <v>434357.42247725121</v>
      </c>
      <c r="AR83" s="216">
        <v>427066.70174558286</v>
      </c>
      <c r="AS83" s="216">
        <v>419572.51849916542</v>
      </c>
      <c r="AT83" s="216">
        <v>411993.42181297782</v>
      </c>
      <c r="AU83" s="216">
        <v>404261.08414405101</v>
      </c>
      <c r="AV83" s="216">
        <v>396446.76340029633</v>
      </c>
      <c r="AW83" s="216">
        <v>388598.64757610118</v>
      </c>
      <c r="AX83" s="216">
        <v>381107.6331238689</v>
      </c>
      <c r="AY83" s="216">
        <v>373436.01713174646</v>
      </c>
      <c r="AZ83" s="216">
        <v>365941.28624352725</v>
      </c>
    </row>
    <row r="84" spans="1:52" x14ac:dyDescent="0.35">
      <c r="A84" s="232" t="s">
        <v>94</v>
      </c>
      <c r="B84" s="216">
        <v>0</v>
      </c>
      <c r="C84" s="216">
        <v>0</v>
      </c>
      <c r="D84" s="216">
        <v>0</v>
      </c>
      <c r="E84" s="216">
        <v>0</v>
      </c>
      <c r="F84" s="216">
        <v>0</v>
      </c>
      <c r="G84" s="216">
        <v>0</v>
      </c>
      <c r="H84" s="216">
        <v>0</v>
      </c>
      <c r="I84" s="216">
        <v>0</v>
      </c>
      <c r="J84" s="216">
        <v>0</v>
      </c>
      <c r="K84" s="216">
        <v>0</v>
      </c>
      <c r="L84" s="216">
        <v>0</v>
      </c>
      <c r="M84" s="216">
        <v>0</v>
      </c>
      <c r="N84" s="216">
        <v>0</v>
      </c>
      <c r="O84" s="216">
        <v>0</v>
      </c>
      <c r="P84" s="216">
        <v>0</v>
      </c>
      <c r="Q84" s="216">
        <v>0</v>
      </c>
      <c r="R84" s="216">
        <v>0</v>
      </c>
      <c r="S84" s="216">
        <v>0</v>
      </c>
      <c r="T84" s="216">
        <v>0</v>
      </c>
      <c r="U84" s="216">
        <v>0</v>
      </c>
      <c r="V84" s="216">
        <v>0</v>
      </c>
      <c r="W84" s="216">
        <v>0</v>
      </c>
      <c r="X84" s="216">
        <v>0</v>
      </c>
      <c r="Y84" s="216">
        <v>0</v>
      </c>
      <c r="Z84" s="216">
        <v>0</v>
      </c>
      <c r="AA84" s="216">
        <v>0.66279186098015663</v>
      </c>
      <c r="AB84" s="216">
        <v>3.7821292542816223</v>
      </c>
      <c r="AC84" s="216">
        <v>7.9881933562031264</v>
      </c>
      <c r="AD84" s="216">
        <v>12.186972009446885</v>
      </c>
      <c r="AE84" s="216">
        <v>18.019581191955918</v>
      </c>
      <c r="AF84" s="216">
        <v>28.731350428529481</v>
      </c>
      <c r="AG84" s="216">
        <v>41.883920949059423</v>
      </c>
      <c r="AH84" s="216">
        <v>62.734209278095491</v>
      </c>
      <c r="AI84" s="216">
        <v>89.879632255919901</v>
      </c>
      <c r="AJ84" s="216">
        <v>127.5785869032491</v>
      </c>
      <c r="AK84" s="216">
        <v>172.93652908330776</v>
      </c>
      <c r="AL84" s="216">
        <v>236.32280588775646</v>
      </c>
      <c r="AM84" s="216">
        <v>320.89032038166897</v>
      </c>
      <c r="AN84" s="216">
        <v>430.25355577473653</v>
      </c>
      <c r="AO84" s="216">
        <v>570.57932148223722</v>
      </c>
      <c r="AP84" s="216">
        <v>740.75848405013062</v>
      </c>
      <c r="AQ84" s="216">
        <v>951.6895364198856</v>
      </c>
      <c r="AR84" s="216">
        <v>1222.6214473276566</v>
      </c>
      <c r="AS84" s="216">
        <v>1571.7722493648614</v>
      </c>
      <c r="AT84" s="216">
        <v>2004.2057439076852</v>
      </c>
      <c r="AU84" s="216">
        <v>2553.1691881949919</v>
      </c>
      <c r="AV84" s="216">
        <v>3220.8116402856817</v>
      </c>
      <c r="AW84" s="216">
        <v>4041.9803258204488</v>
      </c>
      <c r="AX84" s="216">
        <v>5041.1838981706242</v>
      </c>
      <c r="AY84" s="216">
        <v>6258.8053672089909</v>
      </c>
      <c r="AZ84" s="216">
        <v>7698.4210311011266</v>
      </c>
    </row>
    <row r="85" spans="1:52" x14ac:dyDescent="0.35">
      <c r="A85" s="232" t="s">
        <v>108</v>
      </c>
      <c r="B85" s="216">
        <v>0</v>
      </c>
      <c r="C85" s="216">
        <v>0</v>
      </c>
      <c r="D85" s="216">
        <v>0</v>
      </c>
      <c r="E85" s="216">
        <v>0</v>
      </c>
      <c r="F85" s="216">
        <v>0</v>
      </c>
      <c r="G85" s="216">
        <v>0</v>
      </c>
      <c r="H85" s="216">
        <v>0</v>
      </c>
      <c r="I85" s="216">
        <v>0</v>
      </c>
      <c r="J85" s="216">
        <v>0</v>
      </c>
      <c r="K85" s="216">
        <v>0</v>
      </c>
      <c r="L85" s="216">
        <v>0</v>
      </c>
      <c r="M85" s="216">
        <v>0</v>
      </c>
      <c r="N85" s="216">
        <v>0</v>
      </c>
      <c r="O85" s="216">
        <v>0</v>
      </c>
      <c r="P85" s="216">
        <v>0</v>
      </c>
      <c r="Q85" s="216">
        <v>0</v>
      </c>
      <c r="R85" s="216">
        <v>0</v>
      </c>
      <c r="S85" s="216">
        <v>0</v>
      </c>
      <c r="T85" s="216">
        <v>0</v>
      </c>
      <c r="U85" s="216">
        <v>0</v>
      </c>
      <c r="V85" s="216">
        <v>0</v>
      </c>
      <c r="W85" s="216">
        <v>0</v>
      </c>
      <c r="X85" s="216">
        <v>0</v>
      </c>
      <c r="Y85" s="216">
        <v>2.5400298530599206</v>
      </c>
      <c r="Z85" s="216">
        <v>6.7733318317791174</v>
      </c>
      <c r="AA85" s="216">
        <v>10.996887975992315</v>
      </c>
      <c r="AB85" s="216">
        <v>17.88566599173738</v>
      </c>
      <c r="AC85" s="216">
        <v>30.726295324900708</v>
      </c>
      <c r="AD85" s="216">
        <v>50.266015450249249</v>
      </c>
      <c r="AE85" s="216">
        <v>77.556032805611238</v>
      </c>
      <c r="AF85" s="216">
        <v>117.04506457229732</v>
      </c>
      <c r="AG85" s="216">
        <v>173.40392726157162</v>
      </c>
      <c r="AH85" s="216">
        <v>252.67723064632122</v>
      </c>
      <c r="AI85" s="216">
        <v>361.41090071233253</v>
      </c>
      <c r="AJ85" s="216">
        <v>508.45601008556326</v>
      </c>
      <c r="AK85" s="216">
        <v>704.8848922552603</v>
      </c>
      <c r="AL85" s="216">
        <v>945.94590146360019</v>
      </c>
      <c r="AM85" s="216">
        <v>1243.3104123228086</v>
      </c>
      <c r="AN85" s="216">
        <v>1612.5760266249708</v>
      </c>
      <c r="AO85" s="216">
        <v>2050.5348738146317</v>
      </c>
      <c r="AP85" s="216">
        <v>2558.6050080869986</v>
      </c>
      <c r="AQ85" s="216">
        <v>3112.2647859363788</v>
      </c>
      <c r="AR85" s="216">
        <v>3699.6599026614899</v>
      </c>
      <c r="AS85" s="216">
        <v>4310.7410761590572</v>
      </c>
      <c r="AT85" s="216">
        <v>4927.0861885909671</v>
      </c>
      <c r="AU85" s="216">
        <v>5541.0898572120941</v>
      </c>
      <c r="AV85" s="216">
        <v>6104.6987730883293</v>
      </c>
      <c r="AW85" s="216">
        <v>6609.0905494006238</v>
      </c>
      <c r="AX85" s="216">
        <v>7047.6383523200957</v>
      </c>
      <c r="AY85" s="216">
        <v>7405.1344914251549</v>
      </c>
      <c r="AZ85" s="216">
        <v>7689.9826336274609</v>
      </c>
    </row>
    <row r="86" spans="1:52" hidden="1" x14ac:dyDescent="0.35">
      <c r="A86" s="230"/>
      <c r="B86" s="231"/>
      <c r="C86" s="231"/>
      <c r="D86" s="231"/>
      <c r="E86" s="231"/>
      <c r="F86" s="231"/>
      <c r="G86" s="231"/>
      <c r="H86" s="231"/>
      <c r="I86" s="231"/>
      <c r="J86" s="231"/>
      <c r="K86" s="231"/>
      <c r="L86" s="231"/>
      <c r="M86" s="231"/>
      <c r="N86" s="231"/>
      <c r="O86" s="231"/>
      <c r="P86" s="231"/>
      <c r="Q86" s="231"/>
      <c r="R86" s="231"/>
      <c r="S86" s="231"/>
      <c r="T86" s="231"/>
      <c r="U86" s="231"/>
      <c r="V86" s="231"/>
      <c r="W86" s="231"/>
      <c r="X86" s="231"/>
      <c r="Y86" s="231"/>
      <c r="Z86" s="231"/>
      <c r="AA86" s="231"/>
      <c r="AB86" s="231"/>
      <c r="AC86" s="231"/>
      <c r="AD86" s="231"/>
      <c r="AE86" s="231"/>
      <c r="AF86" s="231"/>
      <c r="AG86" s="231"/>
      <c r="AH86" s="231"/>
      <c r="AI86" s="231"/>
      <c r="AJ86" s="231"/>
      <c r="AK86" s="231"/>
      <c r="AL86" s="231"/>
      <c r="AM86" s="231"/>
      <c r="AN86" s="231"/>
      <c r="AO86" s="231"/>
      <c r="AP86" s="231"/>
      <c r="AQ86" s="231"/>
      <c r="AR86" s="231"/>
      <c r="AS86" s="231"/>
      <c r="AT86" s="231"/>
      <c r="AU86" s="231"/>
      <c r="AV86" s="231"/>
      <c r="AW86" s="231"/>
      <c r="AX86" s="231"/>
      <c r="AY86" s="231"/>
      <c r="AZ86" s="231"/>
    </row>
    <row r="87" spans="1:52" hidden="1" x14ac:dyDescent="0.35">
      <c r="A87" s="232"/>
      <c r="B87" s="216"/>
      <c r="C87" s="216"/>
      <c r="D87" s="216"/>
      <c r="E87" s="216"/>
      <c r="F87" s="216"/>
      <c r="G87" s="216"/>
      <c r="H87" s="216"/>
      <c r="I87" s="216"/>
      <c r="J87" s="216"/>
      <c r="K87" s="216"/>
      <c r="L87" s="216"/>
      <c r="M87" s="216"/>
      <c r="N87" s="216"/>
      <c r="O87" s="216"/>
      <c r="P87" s="216"/>
      <c r="Q87" s="216"/>
      <c r="R87" s="216"/>
      <c r="S87" s="216"/>
      <c r="T87" s="216"/>
      <c r="U87" s="216"/>
      <c r="V87" s="216"/>
      <c r="W87" s="216"/>
      <c r="X87" s="216"/>
      <c r="Y87" s="216"/>
      <c r="Z87" s="216"/>
      <c r="AA87" s="216"/>
      <c r="AB87" s="216"/>
      <c r="AC87" s="216"/>
      <c r="AD87" s="216"/>
      <c r="AE87" s="216"/>
      <c r="AF87" s="216"/>
      <c r="AG87" s="216"/>
      <c r="AH87" s="216"/>
      <c r="AI87" s="216"/>
      <c r="AJ87" s="216"/>
      <c r="AK87" s="216"/>
      <c r="AL87" s="216"/>
      <c r="AM87" s="216"/>
      <c r="AN87" s="216"/>
      <c r="AO87" s="216"/>
      <c r="AP87" s="216"/>
      <c r="AQ87" s="216"/>
      <c r="AR87" s="216"/>
      <c r="AS87" s="216"/>
      <c r="AT87" s="216"/>
      <c r="AU87" s="216"/>
      <c r="AV87" s="216"/>
      <c r="AW87" s="216"/>
      <c r="AX87" s="216"/>
      <c r="AY87" s="216"/>
      <c r="AZ87" s="216"/>
    </row>
    <row r="88" spans="1:52" hidden="1" x14ac:dyDescent="0.35">
      <c r="A88" s="232"/>
      <c r="B88" s="216"/>
      <c r="C88" s="216"/>
      <c r="D88" s="216"/>
      <c r="E88" s="216"/>
      <c r="F88" s="216"/>
      <c r="G88" s="216"/>
      <c r="H88" s="216"/>
      <c r="I88" s="216"/>
      <c r="J88" s="216"/>
      <c r="K88" s="216"/>
      <c r="L88" s="216"/>
      <c r="M88" s="216"/>
      <c r="N88" s="216"/>
      <c r="O88" s="216"/>
      <c r="P88" s="216"/>
      <c r="Q88" s="216"/>
      <c r="R88" s="216"/>
      <c r="S88" s="216"/>
      <c r="T88" s="216"/>
      <c r="U88" s="216"/>
      <c r="V88" s="216"/>
      <c r="W88" s="216"/>
      <c r="X88" s="216"/>
      <c r="Y88" s="216"/>
      <c r="Z88" s="216"/>
      <c r="AA88" s="216"/>
      <c r="AB88" s="216"/>
      <c r="AC88" s="216"/>
      <c r="AD88" s="216"/>
      <c r="AE88" s="216"/>
      <c r="AF88" s="216"/>
      <c r="AG88" s="216"/>
      <c r="AH88" s="216"/>
      <c r="AI88" s="216"/>
      <c r="AJ88" s="216"/>
      <c r="AK88" s="216"/>
      <c r="AL88" s="216"/>
      <c r="AM88" s="216"/>
      <c r="AN88" s="216"/>
      <c r="AO88" s="216"/>
      <c r="AP88" s="216"/>
      <c r="AQ88" s="216"/>
      <c r="AR88" s="216"/>
      <c r="AS88" s="216"/>
      <c r="AT88" s="216"/>
      <c r="AU88" s="216"/>
      <c r="AV88" s="216"/>
      <c r="AW88" s="216"/>
      <c r="AX88" s="216"/>
      <c r="AY88" s="216"/>
      <c r="AZ88" s="216"/>
    </row>
    <row r="89" spans="1:52" hidden="1" x14ac:dyDescent="0.35">
      <c r="A89" s="232"/>
      <c r="B89" s="216"/>
      <c r="C89" s="216"/>
      <c r="D89" s="216"/>
      <c r="E89" s="216"/>
      <c r="F89" s="216"/>
      <c r="G89" s="216"/>
      <c r="H89" s="216"/>
      <c r="I89" s="216"/>
      <c r="J89" s="216"/>
      <c r="K89" s="216"/>
      <c r="L89" s="216"/>
      <c r="M89" s="216"/>
      <c r="N89" s="216"/>
      <c r="O89" s="216"/>
      <c r="P89" s="216"/>
      <c r="Q89" s="216"/>
      <c r="R89" s="216"/>
      <c r="S89" s="216"/>
      <c r="T89" s="216"/>
      <c r="U89" s="216"/>
      <c r="V89" s="216"/>
      <c r="W89" s="216"/>
      <c r="X89" s="216"/>
      <c r="Y89" s="216"/>
      <c r="Z89" s="216"/>
      <c r="AA89" s="216"/>
      <c r="AB89" s="216"/>
      <c r="AC89" s="216"/>
      <c r="AD89" s="216"/>
      <c r="AE89" s="216"/>
      <c r="AF89" s="216"/>
      <c r="AG89" s="216"/>
      <c r="AH89" s="216"/>
      <c r="AI89" s="216"/>
      <c r="AJ89" s="216"/>
      <c r="AK89" s="216"/>
      <c r="AL89" s="216"/>
      <c r="AM89" s="216"/>
      <c r="AN89" s="216"/>
      <c r="AO89" s="216"/>
      <c r="AP89" s="216"/>
      <c r="AQ89" s="216"/>
      <c r="AR89" s="216"/>
      <c r="AS89" s="216"/>
      <c r="AT89" s="216"/>
      <c r="AU89" s="216"/>
      <c r="AV89" s="216"/>
      <c r="AW89" s="216"/>
      <c r="AX89" s="216"/>
      <c r="AY89" s="216"/>
      <c r="AZ89" s="216"/>
    </row>
    <row r="90" spans="1:52" hidden="1" x14ac:dyDescent="0.35">
      <c r="A90" s="232"/>
      <c r="B90" s="216"/>
      <c r="C90" s="216"/>
      <c r="D90" s="216"/>
      <c r="E90" s="216"/>
      <c r="F90" s="216"/>
      <c r="G90" s="216"/>
      <c r="H90" s="216"/>
      <c r="I90" s="216"/>
      <c r="J90" s="216"/>
      <c r="K90" s="216"/>
      <c r="L90" s="216"/>
      <c r="M90" s="216"/>
      <c r="N90" s="216"/>
      <c r="O90" s="216"/>
      <c r="P90" s="216"/>
      <c r="Q90" s="216"/>
      <c r="R90" s="216"/>
      <c r="S90" s="216"/>
      <c r="T90" s="216"/>
      <c r="U90" s="216"/>
      <c r="V90" s="216"/>
      <c r="W90" s="216"/>
      <c r="X90" s="216"/>
      <c r="Y90" s="216"/>
      <c r="Z90" s="216"/>
      <c r="AA90" s="216"/>
      <c r="AB90" s="216"/>
      <c r="AC90" s="216"/>
      <c r="AD90" s="216"/>
      <c r="AE90" s="216"/>
      <c r="AF90" s="216"/>
      <c r="AG90" s="216"/>
      <c r="AH90" s="216"/>
      <c r="AI90" s="216"/>
      <c r="AJ90" s="216"/>
      <c r="AK90" s="216"/>
      <c r="AL90" s="216"/>
      <c r="AM90" s="216"/>
      <c r="AN90" s="216"/>
      <c r="AO90" s="216"/>
      <c r="AP90" s="216"/>
      <c r="AQ90" s="216"/>
      <c r="AR90" s="216"/>
      <c r="AS90" s="216"/>
      <c r="AT90" s="216"/>
      <c r="AU90" s="216"/>
      <c r="AV90" s="216"/>
      <c r="AW90" s="216"/>
      <c r="AX90" s="216"/>
      <c r="AY90" s="216"/>
      <c r="AZ90" s="216"/>
    </row>
    <row r="91" spans="1:52" hidden="1" x14ac:dyDescent="0.35">
      <c r="A91" s="232"/>
      <c r="B91" s="216"/>
      <c r="C91" s="216"/>
      <c r="D91" s="216"/>
      <c r="E91" s="216"/>
      <c r="F91" s="216"/>
      <c r="G91" s="216"/>
      <c r="H91" s="216"/>
      <c r="I91" s="216"/>
      <c r="J91" s="216"/>
      <c r="K91" s="216"/>
      <c r="L91" s="216"/>
      <c r="M91" s="216"/>
      <c r="N91" s="216"/>
      <c r="O91" s="216"/>
      <c r="P91" s="216"/>
      <c r="Q91" s="216"/>
      <c r="R91" s="216"/>
      <c r="S91" s="216"/>
      <c r="T91" s="216"/>
      <c r="U91" s="216"/>
      <c r="V91" s="216"/>
      <c r="W91" s="216"/>
      <c r="X91" s="216"/>
      <c r="Y91" s="216"/>
      <c r="Z91" s="216"/>
      <c r="AA91" s="216"/>
      <c r="AB91" s="216"/>
      <c r="AC91" s="216"/>
      <c r="AD91" s="216"/>
      <c r="AE91" s="216"/>
      <c r="AF91" s="216"/>
      <c r="AG91" s="216"/>
      <c r="AH91" s="216"/>
      <c r="AI91" s="216"/>
      <c r="AJ91" s="216"/>
      <c r="AK91" s="216"/>
      <c r="AL91" s="216"/>
      <c r="AM91" s="216"/>
      <c r="AN91" s="216"/>
      <c r="AO91" s="216"/>
      <c r="AP91" s="216"/>
      <c r="AQ91" s="216"/>
      <c r="AR91" s="216"/>
      <c r="AS91" s="216"/>
      <c r="AT91" s="216"/>
      <c r="AU91" s="216"/>
      <c r="AV91" s="216"/>
      <c r="AW91" s="216"/>
      <c r="AX91" s="216"/>
      <c r="AY91" s="216"/>
      <c r="AZ91" s="216"/>
    </row>
    <row r="92" spans="1:52" hidden="1" x14ac:dyDescent="0.35">
      <c r="A92" s="232"/>
      <c r="B92" s="216"/>
      <c r="C92" s="216"/>
      <c r="D92" s="216"/>
      <c r="E92" s="216"/>
      <c r="F92" s="216"/>
      <c r="G92" s="216"/>
      <c r="H92" s="216"/>
      <c r="I92" s="216"/>
      <c r="J92" s="216"/>
      <c r="K92" s="216"/>
      <c r="L92" s="216"/>
      <c r="M92" s="216"/>
      <c r="N92" s="216"/>
      <c r="O92" s="216"/>
      <c r="P92" s="216"/>
      <c r="Q92" s="216"/>
      <c r="R92" s="216"/>
      <c r="S92" s="216"/>
      <c r="T92" s="216"/>
      <c r="U92" s="216"/>
      <c r="V92" s="216"/>
      <c r="W92" s="216"/>
      <c r="X92" s="216"/>
      <c r="Y92" s="216"/>
      <c r="Z92" s="216"/>
      <c r="AA92" s="216"/>
      <c r="AB92" s="216"/>
      <c r="AC92" s="216"/>
      <c r="AD92" s="216"/>
      <c r="AE92" s="216"/>
      <c r="AF92" s="216"/>
      <c r="AG92" s="216"/>
      <c r="AH92" s="216"/>
      <c r="AI92" s="216"/>
      <c r="AJ92" s="216"/>
      <c r="AK92" s="216"/>
      <c r="AL92" s="216"/>
      <c r="AM92" s="216"/>
      <c r="AN92" s="216"/>
      <c r="AO92" s="216"/>
      <c r="AP92" s="216"/>
      <c r="AQ92" s="216"/>
      <c r="AR92" s="216"/>
      <c r="AS92" s="216"/>
      <c r="AT92" s="216"/>
      <c r="AU92" s="216"/>
      <c r="AV92" s="216"/>
      <c r="AW92" s="216"/>
      <c r="AX92" s="216"/>
      <c r="AY92" s="216"/>
      <c r="AZ92" s="216"/>
    </row>
    <row r="93" spans="1:52" x14ac:dyDescent="0.35">
      <c r="A93" s="230" t="s">
        <v>95</v>
      </c>
      <c r="B93" s="231">
        <v>0</v>
      </c>
      <c r="C93" s="231">
        <v>0</v>
      </c>
      <c r="D93" s="231">
        <v>0</v>
      </c>
      <c r="E93" s="231">
        <v>0</v>
      </c>
      <c r="F93" s="231">
        <v>0</v>
      </c>
      <c r="G93" s="231">
        <v>0</v>
      </c>
      <c r="H93" s="231">
        <v>0</v>
      </c>
      <c r="I93" s="231">
        <v>0</v>
      </c>
      <c r="J93" s="231">
        <v>0</v>
      </c>
      <c r="K93" s="231">
        <v>0</v>
      </c>
      <c r="L93" s="231">
        <v>0</v>
      </c>
      <c r="M93" s="231">
        <v>0</v>
      </c>
      <c r="N93" s="231">
        <v>0</v>
      </c>
      <c r="O93" s="231">
        <v>0</v>
      </c>
      <c r="P93" s="231">
        <v>0</v>
      </c>
      <c r="Q93" s="231">
        <v>0</v>
      </c>
      <c r="R93" s="231">
        <v>208.55419430057862</v>
      </c>
      <c r="S93" s="231">
        <v>512.35704646874581</v>
      </c>
      <c r="T93" s="231">
        <v>858.73858663560372</v>
      </c>
      <c r="U93" s="231">
        <v>1237.9744384638673</v>
      </c>
      <c r="V93" s="231">
        <v>1639.7353728600879</v>
      </c>
      <c r="W93" s="231">
        <v>2060.19358363422</v>
      </c>
      <c r="X93" s="231">
        <v>2485.4484914130885</v>
      </c>
      <c r="Y93" s="231">
        <v>2920.1808358930612</v>
      </c>
      <c r="Z93" s="231">
        <v>3349.0342480755762</v>
      </c>
      <c r="AA93" s="231">
        <v>3756.6935111087787</v>
      </c>
      <c r="AB93" s="231">
        <v>4134.358375853988</v>
      </c>
      <c r="AC93" s="231">
        <v>4492.1863284323381</v>
      </c>
      <c r="AD93" s="231">
        <v>4818.7944233655435</v>
      </c>
      <c r="AE93" s="231">
        <v>5134.3688067254097</v>
      </c>
      <c r="AF93" s="231">
        <v>5438.8800954494864</v>
      </c>
      <c r="AG93" s="231">
        <v>5729.2010235838443</v>
      </c>
      <c r="AH93" s="231">
        <v>6018.5139982300325</v>
      </c>
      <c r="AI93" s="231">
        <v>6291.6680786865954</v>
      </c>
      <c r="AJ93" s="231">
        <v>6557.1746988645637</v>
      </c>
      <c r="AK93" s="231">
        <v>6797.5835375707848</v>
      </c>
      <c r="AL93" s="231">
        <v>7033.726836942199</v>
      </c>
      <c r="AM93" s="231">
        <v>7255.5764817291001</v>
      </c>
      <c r="AN93" s="231">
        <v>7461.0137344340656</v>
      </c>
      <c r="AO93" s="231">
        <v>7667.078590457535</v>
      </c>
      <c r="AP93" s="231">
        <v>7876.4982005199427</v>
      </c>
      <c r="AQ93" s="231">
        <v>8074.8921524011948</v>
      </c>
      <c r="AR93" s="231">
        <v>8270.8649411439565</v>
      </c>
      <c r="AS93" s="231">
        <v>8464.6882005569896</v>
      </c>
      <c r="AT93" s="231">
        <v>8649.7157927354674</v>
      </c>
      <c r="AU93" s="231">
        <v>8843.7369455703865</v>
      </c>
      <c r="AV93" s="231">
        <v>9023.6264586682082</v>
      </c>
      <c r="AW93" s="231">
        <v>9212.5718967076173</v>
      </c>
      <c r="AX93" s="231">
        <v>9373.5100461505244</v>
      </c>
      <c r="AY93" s="231">
        <v>9546.9089773507894</v>
      </c>
      <c r="AZ93" s="231">
        <v>9723.5167511609397</v>
      </c>
    </row>
    <row r="94" spans="1:52" x14ac:dyDescent="0.35">
      <c r="A94" s="232" t="s">
        <v>102</v>
      </c>
      <c r="B94" s="216">
        <v>0</v>
      </c>
      <c r="C94" s="216">
        <v>0</v>
      </c>
      <c r="D94" s="216">
        <v>0</v>
      </c>
      <c r="E94" s="216">
        <v>0</v>
      </c>
      <c r="F94" s="216">
        <v>0</v>
      </c>
      <c r="G94" s="216">
        <v>0</v>
      </c>
      <c r="H94" s="216">
        <v>0</v>
      </c>
      <c r="I94" s="216">
        <v>0</v>
      </c>
      <c r="J94" s="216">
        <v>0</v>
      </c>
      <c r="K94" s="216">
        <v>0</v>
      </c>
      <c r="L94" s="216">
        <v>0</v>
      </c>
      <c r="M94" s="216">
        <v>0</v>
      </c>
      <c r="N94" s="216">
        <v>0</v>
      </c>
      <c r="O94" s="216">
        <v>0</v>
      </c>
      <c r="P94" s="216">
        <v>0</v>
      </c>
      <c r="Q94" s="216">
        <v>0</v>
      </c>
      <c r="R94" s="216">
        <v>0</v>
      </c>
      <c r="S94" s="216">
        <v>0</v>
      </c>
      <c r="T94" s="216">
        <v>0</v>
      </c>
      <c r="U94" s="216">
        <v>0</v>
      </c>
      <c r="V94" s="216">
        <v>0</v>
      </c>
      <c r="W94" s="216">
        <v>0</v>
      </c>
      <c r="X94" s="216">
        <v>0</v>
      </c>
      <c r="Y94" s="216">
        <v>0</v>
      </c>
      <c r="Z94" s="216">
        <v>0</v>
      </c>
      <c r="AA94" s="216">
        <v>0</v>
      </c>
      <c r="AB94" s="216">
        <v>0</v>
      </c>
      <c r="AC94" s="216">
        <v>0</v>
      </c>
      <c r="AD94" s="216">
        <v>0</v>
      </c>
      <c r="AE94" s="216">
        <v>0</v>
      </c>
      <c r="AF94" s="216">
        <v>0</v>
      </c>
      <c r="AG94" s="216">
        <v>0</v>
      </c>
      <c r="AH94" s="216">
        <v>0</v>
      </c>
      <c r="AI94" s="216">
        <v>0</v>
      </c>
      <c r="AJ94" s="216">
        <v>0</v>
      </c>
      <c r="AK94" s="216">
        <v>0</v>
      </c>
      <c r="AL94" s="216">
        <v>0</v>
      </c>
      <c r="AM94" s="216">
        <v>0</v>
      </c>
      <c r="AN94" s="216">
        <v>0</v>
      </c>
      <c r="AO94" s="216">
        <v>0</v>
      </c>
      <c r="AP94" s="216">
        <v>0</v>
      </c>
      <c r="AQ94" s="216">
        <v>0</v>
      </c>
      <c r="AR94" s="216">
        <v>0</v>
      </c>
      <c r="AS94" s="216">
        <v>0</v>
      </c>
      <c r="AT94" s="216">
        <v>0</v>
      </c>
      <c r="AU94" s="216">
        <v>0</v>
      </c>
      <c r="AV94" s="216">
        <v>0</v>
      </c>
      <c r="AW94" s="216">
        <v>0</v>
      </c>
      <c r="AX94" s="216">
        <v>0</v>
      </c>
      <c r="AY94" s="216">
        <v>0</v>
      </c>
      <c r="AZ94" s="216">
        <v>0</v>
      </c>
    </row>
    <row r="95" spans="1:52" x14ac:dyDescent="0.35">
      <c r="A95" s="232" t="s">
        <v>92</v>
      </c>
      <c r="B95" s="216">
        <v>0</v>
      </c>
      <c r="C95" s="216">
        <v>0</v>
      </c>
      <c r="D95" s="216">
        <v>0</v>
      </c>
      <c r="E95" s="216">
        <v>0</v>
      </c>
      <c r="F95" s="216">
        <v>0</v>
      </c>
      <c r="G95" s="216">
        <v>0</v>
      </c>
      <c r="H95" s="216">
        <v>0</v>
      </c>
      <c r="I95" s="216">
        <v>0</v>
      </c>
      <c r="J95" s="216">
        <v>0</v>
      </c>
      <c r="K95" s="216">
        <v>0</v>
      </c>
      <c r="L95" s="216">
        <v>0</v>
      </c>
      <c r="M95" s="216">
        <v>0</v>
      </c>
      <c r="N95" s="216">
        <v>0</v>
      </c>
      <c r="O95" s="216">
        <v>0</v>
      </c>
      <c r="P95" s="216">
        <v>0</v>
      </c>
      <c r="Q95" s="216">
        <v>0</v>
      </c>
      <c r="R95" s="216">
        <v>148.56074083847935</v>
      </c>
      <c r="S95" s="216">
        <v>368.65143613697819</v>
      </c>
      <c r="T95" s="216">
        <v>620.59583487379871</v>
      </c>
      <c r="U95" s="216">
        <v>895.95026425122467</v>
      </c>
      <c r="V95" s="216">
        <v>1185.7253178849799</v>
      </c>
      <c r="W95" s="216">
        <v>1488.7508886704395</v>
      </c>
      <c r="X95" s="216">
        <v>1794.5086696389424</v>
      </c>
      <c r="Y95" s="216">
        <v>2106.031064880754</v>
      </c>
      <c r="Z95" s="216">
        <v>2413.4676841797545</v>
      </c>
      <c r="AA95" s="216">
        <v>2703.9616816058524</v>
      </c>
      <c r="AB95" s="216">
        <v>2969.2283163798597</v>
      </c>
      <c r="AC95" s="216">
        <v>3218.996011674858</v>
      </c>
      <c r="AD95" s="216">
        <v>3456.1285288984373</v>
      </c>
      <c r="AE95" s="216">
        <v>3681.2987071278699</v>
      </c>
      <c r="AF95" s="216">
        <v>3902.7352462594449</v>
      </c>
      <c r="AG95" s="216">
        <v>4115.0992358701069</v>
      </c>
      <c r="AH95" s="216">
        <v>4321.3076038001273</v>
      </c>
      <c r="AI95" s="216">
        <v>4517.5889808179363</v>
      </c>
      <c r="AJ95" s="216">
        <v>4712.0526047833746</v>
      </c>
      <c r="AK95" s="216">
        <v>4891.8772683470806</v>
      </c>
      <c r="AL95" s="216">
        <v>5068.3055621226868</v>
      </c>
      <c r="AM95" s="216">
        <v>5237.9685170881357</v>
      </c>
      <c r="AN95" s="216">
        <v>5396.7681141601333</v>
      </c>
      <c r="AO95" s="216">
        <v>5550.187968040249</v>
      </c>
      <c r="AP95" s="216">
        <v>5706.1802896093295</v>
      </c>
      <c r="AQ95" s="216">
        <v>5856.6989365794425</v>
      </c>
      <c r="AR95" s="216">
        <v>5998.9429262600734</v>
      </c>
      <c r="AS95" s="216">
        <v>6141.9524408581028</v>
      </c>
      <c r="AT95" s="216">
        <v>6277.401643774203</v>
      </c>
      <c r="AU95" s="216">
        <v>6417.9231553862346</v>
      </c>
      <c r="AV95" s="216">
        <v>6548.5348389479814</v>
      </c>
      <c r="AW95" s="216">
        <v>6687.8661738142391</v>
      </c>
      <c r="AX95" s="216">
        <v>6811.5886558236407</v>
      </c>
      <c r="AY95" s="216">
        <v>6940.9900581931479</v>
      </c>
      <c r="AZ95" s="216">
        <v>7071.3269214477614</v>
      </c>
    </row>
    <row r="96" spans="1:52" x14ac:dyDescent="0.35">
      <c r="A96" s="232" t="s">
        <v>103</v>
      </c>
      <c r="B96" s="216">
        <v>0</v>
      </c>
      <c r="C96" s="216">
        <v>0</v>
      </c>
      <c r="D96" s="216">
        <v>0</v>
      </c>
      <c r="E96" s="216">
        <v>0</v>
      </c>
      <c r="F96" s="216">
        <v>0</v>
      </c>
      <c r="G96" s="216">
        <v>0</v>
      </c>
      <c r="H96" s="216">
        <v>0</v>
      </c>
      <c r="I96" s="216">
        <v>0</v>
      </c>
      <c r="J96" s="216">
        <v>0</v>
      </c>
      <c r="K96" s="216">
        <v>0</v>
      </c>
      <c r="L96" s="216">
        <v>0</v>
      </c>
      <c r="M96" s="216">
        <v>0</v>
      </c>
      <c r="N96" s="216">
        <v>0</v>
      </c>
      <c r="O96" s="216">
        <v>0</v>
      </c>
      <c r="P96" s="216">
        <v>0</v>
      </c>
      <c r="Q96" s="216">
        <v>0</v>
      </c>
      <c r="R96" s="216">
        <v>0</v>
      </c>
      <c r="S96" s="216">
        <v>0</v>
      </c>
      <c r="T96" s="216">
        <v>0</v>
      </c>
      <c r="U96" s="216">
        <v>0</v>
      </c>
      <c r="V96" s="216">
        <v>0</v>
      </c>
      <c r="W96" s="216">
        <v>0</v>
      </c>
      <c r="X96" s="216">
        <v>0</v>
      </c>
      <c r="Y96" s="216">
        <v>0</v>
      </c>
      <c r="Z96" s="216">
        <v>0</v>
      </c>
      <c r="AA96" s="216">
        <v>0</v>
      </c>
      <c r="AB96" s="216">
        <v>0</v>
      </c>
      <c r="AC96" s="216">
        <v>0</v>
      </c>
      <c r="AD96" s="216">
        <v>0</v>
      </c>
      <c r="AE96" s="216">
        <v>0</v>
      </c>
      <c r="AF96" s="216">
        <v>0</v>
      </c>
      <c r="AG96" s="216">
        <v>0</v>
      </c>
      <c r="AH96" s="216">
        <v>0</v>
      </c>
      <c r="AI96" s="216">
        <v>0</v>
      </c>
      <c r="AJ96" s="216">
        <v>0</v>
      </c>
      <c r="AK96" s="216">
        <v>0</v>
      </c>
      <c r="AL96" s="216">
        <v>0</v>
      </c>
      <c r="AM96" s="216">
        <v>0</v>
      </c>
      <c r="AN96" s="216">
        <v>0</v>
      </c>
      <c r="AO96" s="216">
        <v>0</v>
      </c>
      <c r="AP96" s="216">
        <v>0</v>
      </c>
      <c r="AQ96" s="216">
        <v>0</v>
      </c>
      <c r="AR96" s="216">
        <v>0</v>
      </c>
      <c r="AS96" s="216">
        <v>0</v>
      </c>
      <c r="AT96" s="216">
        <v>0</v>
      </c>
      <c r="AU96" s="216">
        <v>0</v>
      </c>
      <c r="AV96" s="216">
        <v>0</v>
      </c>
      <c r="AW96" s="216">
        <v>0</v>
      </c>
      <c r="AX96" s="216">
        <v>0</v>
      </c>
      <c r="AY96" s="216">
        <v>0</v>
      </c>
      <c r="AZ96" s="216">
        <v>0</v>
      </c>
    </row>
    <row r="97" spans="1:52" x14ac:dyDescent="0.35">
      <c r="A97" s="232" t="s">
        <v>93</v>
      </c>
      <c r="B97" s="216">
        <v>0</v>
      </c>
      <c r="C97" s="216">
        <v>0</v>
      </c>
      <c r="D97" s="216">
        <v>0</v>
      </c>
      <c r="E97" s="216">
        <v>0</v>
      </c>
      <c r="F97" s="216">
        <v>0</v>
      </c>
      <c r="G97" s="216">
        <v>0</v>
      </c>
      <c r="H97" s="216">
        <v>0</v>
      </c>
      <c r="I97" s="216">
        <v>0</v>
      </c>
      <c r="J97" s="216">
        <v>0</v>
      </c>
      <c r="K97" s="216">
        <v>0</v>
      </c>
      <c r="L97" s="216">
        <v>0</v>
      </c>
      <c r="M97" s="216">
        <v>0</v>
      </c>
      <c r="N97" s="216">
        <v>0</v>
      </c>
      <c r="O97" s="216">
        <v>0</v>
      </c>
      <c r="P97" s="216">
        <v>0</v>
      </c>
      <c r="Q97" s="216">
        <v>0</v>
      </c>
      <c r="R97" s="216">
        <v>59.993453462099261</v>
      </c>
      <c r="S97" s="216">
        <v>143.70561033176762</v>
      </c>
      <c r="T97" s="216">
        <v>238.14275176180499</v>
      </c>
      <c r="U97" s="216">
        <v>342.02417421264266</v>
      </c>
      <c r="V97" s="216">
        <v>454.01005497510812</v>
      </c>
      <c r="W97" s="216">
        <v>571.44269496378024</v>
      </c>
      <c r="X97" s="216">
        <v>690.93982177414603</v>
      </c>
      <c r="Y97" s="216">
        <v>814.14977101230727</v>
      </c>
      <c r="Z97" s="216">
        <v>935.56656389582156</v>
      </c>
      <c r="AA97" s="216">
        <v>1052.7318295029263</v>
      </c>
      <c r="AB97" s="216">
        <v>1165.1300594741285</v>
      </c>
      <c r="AC97" s="216">
        <v>1273.1903167574801</v>
      </c>
      <c r="AD97" s="216">
        <v>1362.665894467106</v>
      </c>
      <c r="AE97" s="216">
        <v>1453.0700995975403</v>
      </c>
      <c r="AF97" s="216">
        <v>1536.1448491900414</v>
      </c>
      <c r="AG97" s="216">
        <v>1614.1017877137378</v>
      </c>
      <c r="AH97" s="216">
        <v>1697.2063944299052</v>
      </c>
      <c r="AI97" s="216">
        <v>1774.0790978686593</v>
      </c>
      <c r="AJ97" s="216">
        <v>1845.1220940811888</v>
      </c>
      <c r="AK97" s="216">
        <v>1905.7062692237041</v>
      </c>
      <c r="AL97" s="216">
        <v>1965.4212748195123</v>
      </c>
      <c r="AM97" s="216">
        <v>2017.6079646409644</v>
      </c>
      <c r="AN97" s="216">
        <v>2064.2456202739327</v>
      </c>
      <c r="AO97" s="216">
        <v>2116.8906224172865</v>
      </c>
      <c r="AP97" s="216">
        <v>2170.3179109106131</v>
      </c>
      <c r="AQ97" s="216">
        <v>2218.1932158217523</v>
      </c>
      <c r="AR97" s="216">
        <v>2271.9220148838826</v>
      </c>
      <c r="AS97" s="216">
        <v>2322.7357596988859</v>
      </c>
      <c r="AT97" s="216">
        <v>2372.3141489612653</v>
      </c>
      <c r="AU97" s="216">
        <v>2425.8137901841524</v>
      </c>
      <c r="AV97" s="216">
        <v>2475.0916197202264</v>
      </c>
      <c r="AW97" s="216">
        <v>2524.7057228933791</v>
      </c>
      <c r="AX97" s="216">
        <v>2561.9213903268833</v>
      </c>
      <c r="AY97" s="216">
        <v>2605.918919157642</v>
      </c>
      <c r="AZ97" s="216">
        <v>2652.1898297131784</v>
      </c>
    </row>
    <row r="98" spans="1:52" x14ac:dyDescent="0.35">
      <c r="A98" s="232" t="s">
        <v>94</v>
      </c>
      <c r="B98" s="216">
        <v>0</v>
      </c>
      <c r="C98" s="216">
        <v>0</v>
      </c>
      <c r="D98" s="216">
        <v>0</v>
      </c>
      <c r="E98" s="216">
        <v>0</v>
      </c>
      <c r="F98" s="216">
        <v>0</v>
      </c>
      <c r="G98" s="216">
        <v>0</v>
      </c>
      <c r="H98" s="216">
        <v>0</v>
      </c>
      <c r="I98" s="216">
        <v>0</v>
      </c>
      <c r="J98" s="216">
        <v>0</v>
      </c>
      <c r="K98" s="216">
        <v>0</v>
      </c>
      <c r="L98" s="216">
        <v>0</v>
      </c>
      <c r="M98" s="216">
        <v>0</v>
      </c>
      <c r="N98" s="216">
        <v>0</v>
      </c>
      <c r="O98" s="216">
        <v>0</v>
      </c>
      <c r="P98" s="216">
        <v>0</v>
      </c>
      <c r="Q98" s="216">
        <v>0</v>
      </c>
      <c r="R98" s="216">
        <v>0</v>
      </c>
      <c r="S98" s="216">
        <v>0</v>
      </c>
      <c r="T98" s="216">
        <v>0</v>
      </c>
      <c r="U98" s="216">
        <v>0</v>
      </c>
      <c r="V98" s="216">
        <v>0</v>
      </c>
      <c r="W98" s="216">
        <v>0</v>
      </c>
      <c r="X98" s="216">
        <v>0</v>
      </c>
      <c r="Y98" s="216">
        <v>0</v>
      </c>
      <c r="Z98" s="216">
        <v>0</v>
      </c>
      <c r="AA98" s="216">
        <v>0</v>
      </c>
      <c r="AB98" s="216">
        <v>0</v>
      </c>
      <c r="AC98" s="216">
        <v>0</v>
      </c>
      <c r="AD98" s="216">
        <v>0</v>
      </c>
      <c r="AE98" s="216">
        <v>0</v>
      </c>
      <c r="AF98" s="216">
        <v>0</v>
      </c>
      <c r="AG98" s="216">
        <v>0</v>
      </c>
      <c r="AH98" s="216">
        <v>0</v>
      </c>
      <c r="AI98" s="216">
        <v>0</v>
      </c>
      <c r="AJ98" s="216">
        <v>0</v>
      </c>
      <c r="AK98" s="216">
        <v>0</v>
      </c>
      <c r="AL98" s="216">
        <v>0</v>
      </c>
      <c r="AM98" s="216">
        <v>0</v>
      </c>
      <c r="AN98" s="216">
        <v>0</v>
      </c>
      <c r="AO98" s="216">
        <v>0</v>
      </c>
      <c r="AP98" s="216">
        <v>0</v>
      </c>
      <c r="AQ98" s="216">
        <v>0</v>
      </c>
      <c r="AR98" s="216">
        <v>0</v>
      </c>
      <c r="AS98" s="216">
        <v>0</v>
      </c>
      <c r="AT98" s="216">
        <v>0</v>
      </c>
      <c r="AU98" s="216">
        <v>0</v>
      </c>
      <c r="AV98" s="216">
        <v>0</v>
      </c>
      <c r="AW98" s="216">
        <v>0</v>
      </c>
      <c r="AX98" s="216">
        <v>0</v>
      </c>
      <c r="AY98" s="216">
        <v>0</v>
      </c>
      <c r="AZ98" s="216">
        <v>0</v>
      </c>
    </row>
    <row r="99" spans="1:52" x14ac:dyDescent="0.35">
      <c r="A99" s="232" t="s">
        <v>108</v>
      </c>
      <c r="B99" s="216">
        <v>0</v>
      </c>
      <c r="C99" s="216">
        <v>0</v>
      </c>
      <c r="D99" s="216">
        <v>0</v>
      </c>
      <c r="E99" s="216">
        <v>0</v>
      </c>
      <c r="F99" s="216">
        <v>0</v>
      </c>
      <c r="G99" s="216">
        <v>0</v>
      </c>
      <c r="H99" s="216">
        <v>0</v>
      </c>
      <c r="I99" s="216">
        <v>0</v>
      </c>
      <c r="J99" s="216">
        <v>0</v>
      </c>
      <c r="K99" s="216">
        <v>0</v>
      </c>
      <c r="L99" s="216">
        <v>0</v>
      </c>
      <c r="M99" s="216">
        <v>0</v>
      </c>
      <c r="N99" s="216">
        <v>0</v>
      </c>
      <c r="O99" s="216">
        <v>0</v>
      </c>
      <c r="P99" s="216">
        <v>0</v>
      </c>
      <c r="Q99" s="216">
        <v>0</v>
      </c>
      <c r="R99" s="216">
        <v>0</v>
      </c>
      <c r="S99" s="216">
        <v>0</v>
      </c>
      <c r="T99" s="216">
        <v>0</v>
      </c>
      <c r="U99" s="216">
        <v>0</v>
      </c>
      <c r="V99" s="216">
        <v>0</v>
      </c>
      <c r="W99" s="216">
        <v>0</v>
      </c>
      <c r="X99" s="216">
        <v>0</v>
      </c>
      <c r="Y99" s="216">
        <v>0</v>
      </c>
      <c r="Z99" s="216">
        <v>0</v>
      </c>
      <c r="AA99" s="216">
        <v>0</v>
      </c>
      <c r="AB99" s="216">
        <v>0</v>
      </c>
      <c r="AC99" s="216">
        <v>0</v>
      </c>
      <c r="AD99" s="216">
        <v>0</v>
      </c>
      <c r="AE99" s="216">
        <v>0</v>
      </c>
      <c r="AF99" s="216">
        <v>0</v>
      </c>
      <c r="AG99" s="216">
        <v>0</v>
      </c>
      <c r="AH99" s="216">
        <v>0</v>
      </c>
      <c r="AI99" s="216">
        <v>0</v>
      </c>
      <c r="AJ99" s="216">
        <v>0</v>
      </c>
      <c r="AK99" s="216">
        <v>0</v>
      </c>
      <c r="AL99" s="216">
        <v>0</v>
      </c>
      <c r="AM99" s="216">
        <v>0</v>
      </c>
      <c r="AN99" s="216">
        <v>0</v>
      </c>
      <c r="AO99" s="216">
        <v>0</v>
      </c>
      <c r="AP99" s="216">
        <v>0</v>
      </c>
      <c r="AQ99" s="216">
        <v>0</v>
      </c>
      <c r="AR99" s="216">
        <v>0</v>
      </c>
      <c r="AS99" s="216">
        <v>0</v>
      </c>
      <c r="AT99" s="216">
        <v>0</v>
      </c>
      <c r="AU99" s="216">
        <v>0</v>
      </c>
      <c r="AV99" s="216">
        <v>0</v>
      </c>
      <c r="AW99" s="216">
        <v>0</v>
      </c>
      <c r="AX99" s="216">
        <v>0</v>
      </c>
      <c r="AY99" s="216">
        <v>0</v>
      </c>
      <c r="AZ99" s="216">
        <v>0</v>
      </c>
    </row>
    <row r="100" spans="1:52" x14ac:dyDescent="0.35">
      <c r="A100" s="230" t="s">
        <v>96</v>
      </c>
      <c r="B100" s="231">
        <v>1734.6365678939817</v>
      </c>
      <c r="C100" s="231">
        <v>1747.2593807687517</v>
      </c>
      <c r="D100" s="231">
        <v>1742.5698645447549</v>
      </c>
      <c r="E100" s="231">
        <v>1731.8386379984347</v>
      </c>
      <c r="F100" s="231">
        <v>1709.0675400771529</v>
      </c>
      <c r="G100" s="231">
        <v>2204.5744372593244</v>
      </c>
      <c r="H100" s="231">
        <v>2177.7011229401141</v>
      </c>
      <c r="I100" s="231">
        <v>2135.3429034661767</v>
      </c>
      <c r="J100" s="231">
        <v>2180.9868298434999</v>
      </c>
      <c r="K100" s="231">
        <v>2082.0981132845491</v>
      </c>
      <c r="L100" s="231">
        <v>2317.7655146971915</v>
      </c>
      <c r="M100" s="231">
        <v>2377.1106839802601</v>
      </c>
      <c r="N100" s="231">
        <v>2378.5875697716319</v>
      </c>
      <c r="O100" s="231">
        <v>3487.4879553297383</v>
      </c>
      <c r="P100" s="231">
        <v>3439.3114412141563</v>
      </c>
      <c r="Q100" s="231">
        <v>3680.1795346570188</v>
      </c>
      <c r="R100" s="231">
        <v>4106.0687403312677</v>
      </c>
      <c r="S100" s="231">
        <v>4988.0275001702094</v>
      </c>
      <c r="T100" s="231">
        <v>6111.006042755298</v>
      </c>
      <c r="U100" s="231">
        <v>7428.4105843442785</v>
      </c>
      <c r="V100" s="231">
        <v>8903.5894483858574</v>
      </c>
      <c r="W100" s="231">
        <v>10784.642884442985</v>
      </c>
      <c r="X100" s="231">
        <v>13073.642049586713</v>
      </c>
      <c r="Y100" s="231">
        <v>15762.730063570041</v>
      </c>
      <c r="Z100" s="231">
        <v>18862.911468273855</v>
      </c>
      <c r="AA100" s="231">
        <v>22364.938403789845</v>
      </c>
      <c r="AB100" s="231">
        <v>26213.430971512022</v>
      </c>
      <c r="AC100" s="231">
        <v>30440.168284006191</v>
      </c>
      <c r="AD100" s="231">
        <v>35075.975144904442</v>
      </c>
      <c r="AE100" s="231">
        <v>40158.199789426049</v>
      </c>
      <c r="AF100" s="231">
        <v>45655.368978606872</v>
      </c>
      <c r="AG100" s="231">
        <v>51542.451517425761</v>
      </c>
      <c r="AH100" s="231">
        <v>57792.667171723253</v>
      </c>
      <c r="AI100" s="231">
        <v>64298.793720909489</v>
      </c>
      <c r="AJ100" s="231">
        <v>71022.804104694282</v>
      </c>
      <c r="AK100" s="231">
        <v>77876.846571321963</v>
      </c>
      <c r="AL100" s="231">
        <v>84762.352494374383</v>
      </c>
      <c r="AM100" s="231">
        <v>91772.958154973283</v>
      </c>
      <c r="AN100" s="231">
        <v>98820.65269244097</v>
      </c>
      <c r="AO100" s="231">
        <v>106000.22779783953</v>
      </c>
      <c r="AP100" s="231">
        <v>113478.60596843516</v>
      </c>
      <c r="AQ100" s="231">
        <v>121267.07783529199</v>
      </c>
      <c r="AR100" s="231">
        <v>129306.05888493377</v>
      </c>
      <c r="AS100" s="231">
        <v>137611.4578539608</v>
      </c>
      <c r="AT100" s="231">
        <v>146154.30219439027</v>
      </c>
      <c r="AU100" s="231">
        <v>155004.23834565183</v>
      </c>
      <c r="AV100" s="231">
        <v>164040.2161312094</v>
      </c>
      <c r="AW100" s="231">
        <v>173368.41311544881</v>
      </c>
      <c r="AX100" s="231">
        <v>182817.10375303967</v>
      </c>
      <c r="AY100" s="231">
        <v>192485.21168570351</v>
      </c>
      <c r="AZ100" s="231">
        <v>202253.00824050099</v>
      </c>
    </row>
    <row r="101" spans="1:52" x14ac:dyDescent="0.35">
      <c r="A101" s="232" t="s">
        <v>97</v>
      </c>
      <c r="B101" s="216">
        <v>1734.6365678939817</v>
      </c>
      <c r="C101" s="216">
        <v>1747.2593807687517</v>
      </c>
      <c r="D101" s="216">
        <v>1742.5698645447549</v>
      </c>
      <c r="E101" s="216">
        <v>1731.8386379984347</v>
      </c>
      <c r="F101" s="216">
        <v>1709.0675400771529</v>
      </c>
      <c r="G101" s="216">
        <v>2204.5744372593244</v>
      </c>
      <c r="H101" s="216">
        <v>2177.7011229401141</v>
      </c>
      <c r="I101" s="216">
        <v>2135.3429034661767</v>
      </c>
      <c r="J101" s="216">
        <v>2180.9868298434999</v>
      </c>
      <c r="K101" s="216">
        <v>2082.0981132845491</v>
      </c>
      <c r="L101" s="216">
        <v>2317.7655146971915</v>
      </c>
      <c r="M101" s="216">
        <v>2377.1106839802601</v>
      </c>
      <c r="N101" s="216">
        <v>2378.5875697716319</v>
      </c>
      <c r="O101" s="216">
        <v>3487.4879553297383</v>
      </c>
      <c r="P101" s="216">
        <v>3439.3114412141563</v>
      </c>
      <c r="Q101" s="216">
        <v>3680.1795346570188</v>
      </c>
      <c r="R101" s="216">
        <v>4106.0687403312677</v>
      </c>
      <c r="S101" s="216">
        <v>4988.0275001702094</v>
      </c>
      <c r="T101" s="216">
        <v>6111.006042755298</v>
      </c>
      <c r="U101" s="216">
        <v>7428.4105843442785</v>
      </c>
      <c r="V101" s="216">
        <v>8903.5894483858574</v>
      </c>
      <c r="W101" s="216">
        <v>10784.642884442985</v>
      </c>
      <c r="X101" s="216">
        <v>13073.642049586713</v>
      </c>
      <c r="Y101" s="216">
        <v>15762.065540534926</v>
      </c>
      <c r="Z101" s="216">
        <v>18857.462279141728</v>
      </c>
      <c r="AA101" s="216">
        <v>22352.129265678617</v>
      </c>
      <c r="AB101" s="216">
        <v>26188.2639878788</v>
      </c>
      <c r="AC101" s="216">
        <v>30394.364471115088</v>
      </c>
      <c r="AD101" s="216">
        <v>34998.031228255357</v>
      </c>
      <c r="AE101" s="216">
        <v>40035.36095909791</v>
      </c>
      <c r="AF101" s="216">
        <v>45466.769629989096</v>
      </c>
      <c r="AG101" s="216">
        <v>51262.190250256877</v>
      </c>
      <c r="AH101" s="216">
        <v>57387.526630051616</v>
      </c>
      <c r="AI101" s="216">
        <v>63723.391888216654</v>
      </c>
      <c r="AJ101" s="216">
        <v>70221.327022970101</v>
      </c>
      <c r="AK101" s="216">
        <v>76784.485460909651</v>
      </c>
      <c r="AL101" s="216">
        <v>83303.129783498705</v>
      </c>
      <c r="AM101" s="216">
        <v>89847.259370893138</v>
      </c>
      <c r="AN101" s="216">
        <v>96310.559103867097</v>
      </c>
      <c r="AO101" s="216">
        <v>102758.60961941894</v>
      </c>
      <c r="AP101" s="216">
        <v>109349.54124568174</v>
      </c>
      <c r="AQ101" s="216">
        <v>116048.90641934928</v>
      </c>
      <c r="AR101" s="216">
        <v>122759.6833848769</v>
      </c>
      <c r="AS101" s="216">
        <v>129448.34522470916</v>
      </c>
      <c r="AT101" s="216">
        <v>136078.53206211943</v>
      </c>
      <c r="AU101" s="216">
        <v>142653.50892178321</v>
      </c>
      <c r="AV101" s="216">
        <v>149079.31656864518</v>
      </c>
      <c r="AW101" s="216">
        <v>155370.85876055539</v>
      </c>
      <c r="AX101" s="216">
        <v>161376.3096812474</v>
      </c>
      <c r="AY101" s="216">
        <v>167148.12436779376</v>
      </c>
      <c r="AZ101" s="216">
        <v>172585.91035841833</v>
      </c>
    </row>
    <row r="102" spans="1:52" x14ac:dyDescent="0.35">
      <c r="A102" s="232" t="s">
        <v>98</v>
      </c>
      <c r="B102" s="216">
        <v>0</v>
      </c>
      <c r="C102" s="216">
        <v>0</v>
      </c>
      <c r="D102" s="216">
        <v>0</v>
      </c>
      <c r="E102" s="216">
        <v>0</v>
      </c>
      <c r="F102" s="216">
        <v>0</v>
      </c>
      <c r="G102" s="216">
        <v>0</v>
      </c>
      <c r="H102" s="216">
        <v>0</v>
      </c>
      <c r="I102" s="216">
        <v>0</v>
      </c>
      <c r="J102" s="216">
        <v>0</v>
      </c>
      <c r="K102" s="216">
        <v>0</v>
      </c>
      <c r="L102" s="216">
        <v>0</v>
      </c>
      <c r="M102" s="216">
        <v>0</v>
      </c>
      <c r="N102" s="216">
        <v>0</v>
      </c>
      <c r="O102" s="216">
        <v>0</v>
      </c>
      <c r="P102" s="216">
        <v>0</v>
      </c>
      <c r="Q102" s="216">
        <v>0</v>
      </c>
      <c r="R102" s="216">
        <v>0</v>
      </c>
      <c r="S102" s="216">
        <v>0</v>
      </c>
      <c r="T102" s="216">
        <v>0</v>
      </c>
      <c r="U102" s="216">
        <v>0</v>
      </c>
      <c r="V102" s="216">
        <v>0</v>
      </c>
      <c r="W102" s="216">
        <v>0</v>
      </c>
      <c r="X102" s="216">
        <v>0</v>
      </c>
      <c r="Y102" s="216">
        <v>0</v>
      </c>
      <c r="Z102" s="216">
        <v>0.66335897543253142</v>
      </c>
      <c r="AA102" s="216">
        <v>3.2007433210770864</v>
      </c>
      <c r="AB102" s="216">
        <v>7.3031953499215829</v>
      </c>
      <c r="AC102" s="216">
        <v>12.75664188190707</v>
      </c>
      <c r="AD102" s="216">
        <v>20.995012812656014</v>
      </c>
      <c r="AE102" s="216">
        <v>34.217141266679931</v>
      </c>
      <c r="AF102" s="216">
        <v>53.199916897063396</v>
      </c>
      <c r="AG102" s="216">
        <v>79.817776023394686</v>
      </c>
      <c r="AH102" s="216">
        <v>113.4502205857779</v>
      </c>
      <c r="AI102" s="216">
        <v>157.08491455363369</v>
      </c>
      <c r="AJ102" s="216">
        <v>214.66348204281704</v>
      </c>
      <c r="AK102" s="216">
        <v>289.44867787557655</v>
      </c>
      <c r="AL102" s="216">
        <v>382.77116733070221</v>
      </c>
      <c r="AM102" s="216">
        <v>500.9307070244559</v>
      </c>
      <c r="AN102" s="216">
        <v>637.65512619920673</v>
      </c>
      <c r="AO102" s="216">
        <v>794.93578052434873</v>
      </c>
      <c r="AP102" s="216">
        <v>982.42462213668568</v>
      </c>
      <c r="AQ102" s="216">
        <v>1210.4754629763938</v>
      </c>
      <c r="AR102" s="216">
        <v>1485.2418086650289</v>
      </c>
      <c r="AS102" s="216">
        <v>1804.6599016569924</v>
      </c>
      <c r="AT102" s="216">
        <v>2160.8491690129208</v>
      </c>
      <c r="AU102" s="216">
        <v>2568.5514640299489</v>
      </c>
      <c r="AV102" s="216">
        <v>3027.5240669903783</v>
      </c>
      <c r="AW102" s="216">
        <v>3556.7965871234146</v>
      </c>
      <c r="AX102" s="216">
        <v>4141.6824153971711</v>
      </c>
      <c r="AY102" s="216">
        <v>4804.8799090069651</v>
      </c>
      <c r="AZ102" s="216">
        <v>5523.9027083979199</v>
      </c>
    </row>
    <row r="103" spans="1:52" x14ac:dyDescent="0.35">
      <c r="A103" s="232" t="s">
        <v>99</v>
      </c>
      <c r="B103" s="216">
        <v>0</v>
      </c>
      <c r="C103" s="216">
        <v>0</v>
      </c>
      <c r="D103" s="216">
        <v>0</v>
      </c>
      <c r="E103" s="216">
        <v>0</v>
      </c>
      <c r="F103" s="216">
        <v>0</v>
      </c>
      <c r="G103" s="216">
        <v>0</v>
      </c>
      <c r="H103" s="216">
        <v>0</v>
      </c>
      <c r="I103" s="216">
        <v>0</v>
      </c>
      <c r="J103" s="216">
        <v>0</v>
      </c>
      <c r="K103" s="216">
        <v>0</v>
      </c>
      <c r="L103" s="216">
        <v>0</v>
      </c>
      <c r="M103" s="216">
        <v>0</v>
      </c>
      <c r="N103" s="216">
        <v>0</v>
      </c>
      <c r="O103" s="216">
        <v>0</v>
      </c>
      <c r="P103" s="216">
        <v>0</v>
      </c>
      <c r="Q103" s="216">
        <v>0</v>
      </c>
      <c r="R103" s="216">
        <v>0</v>
      </c>
      <c r="S103" s="216">
        <v>0</v>
      </c>
      <c r="T103" s="216">
        <v>0</v>
      </c>
      <c r="U103" s="216">
        <v>0</v>
      </c>
      <c r="V103" s="216">
        <v>0</v>
      </c>
      <c r="W103" s="216">
        <v>0</v>
      </c>
      <c r="X103" s="216">
        <v>0</v>
      </c>
      <c r="Y103" s="216">
        <v>0.66452303511567956</v>
      </c>
      <c r="Z103" s="216">
        <v>4.785830156696079</v>
      </c>
      <c r="AA103" s="216">
        <v>9.6083947901495907</v>
      </c>
      <c r="AB103" s="216">
        <v>17.863788283297563</v>
      </c>
      <c r="AC103" s="216">
        <v>33.047171009195445</v>
      </c>
      <c r="AD103" s="216">
        <v>56.948903836429857</v>
      </c>
      <c r="AE103" s="216">
        <v>88.621689061462135</v>
      </c>
      <c r="AF103" s="216">
        <v>135.39943172071261</v>
      </c>
      <c r="AG103" s="216">
        <v>200.44349114548933</v>
      </c>
      <c r="AH103" s="216">
        <v>291.69032108585583</v>
      </c>
      <c r="AI103" s="216">
        <v>418.31691813920105</v>
      </c>
      <c r="AJ103" s="216">
        <v>586.81359968136087</v>
      </c>
      <c r="AK103" s="216">
        <v>802.91243253672451</v>
      </c>
      <c r="AL103" s="216">
        <v>1076.4515435449748</v>
      </c>
      <c r="AM103" s="216">
        <v>1424.7680770556929</v>
      </c>
      <c r="AN103" s="216">
        <v>1872.4384623746632</v>
      </c>
      <c r="AO103" s="216">
        <v>2446.6823978962348</v>
      </c>
      <c r="AP103" s="216">
        <v>3146.6401006167307</v>
      </c>
      <c r="AQ103" s="216">
        <v>4007.6959529663081</v>
      </c>
      <c r="AR103" s="216">
        <v>5061.1336913918331</v>
      </c>
      <c r="AS103" s="216">
        <v>6358.4527275946602</v>
      </c>
      <c r="AT103" s="216">
        <v>7914.9209632579286</v>
      </c>
      <c r="AU103" s="216">
        <v>9782.1779598386784</v>
      </c>
      <c r="AV103" s="216">
        <v>11933.375495573837</v>
      </c>
      <c r="AW103" s="216">
        <v>14440.75776776999</v>
      </c>
      <c r="AX103" s="216">
        <v>17299.111656395115</v>
      </c>
      <c r="AY103" s="216">
        <v>20532.207408902777</v>
      </c>
      <c r="AZ103" s="216">
        <v>24143.195173684755</v>
      </c>
    </row>
    <row r="104" spans="1:52" x14ac:dyDescent="0.35">
      <c r="A104" s="232" t="s">
        <v>106</v>
      </c>
      <c r="B104" s="216">
        <v>0</v>
      </c>
      <c r="C104" s="216">
        <v>0</v>
      </c>
      <c r="D104" s="216">
        <v>0</v>
      </c>
      <c r="E104" s="216">
        <v>0</v>
      </c>
      <c r="F104" s="216">
        <v>0</v>
      </c>
      <c r="G104" s="216">
        <v>0</v>
      </c>
      <c r="H104" s="216">
        <v>0</v>
      </c>
      <c r="I104" s="216">
        <v>0</v>
      </c>
      <c r="J104" s="216">
        <v>0</v>
      </c>
      <c r="K104" s="216">
        <v>0</v>
      </c>
      <c r="L104" s="216">
        <v>0</v>
      </c>
      <c r="M104" s="216">
        <v>0</v>
      </c>
      <c r="N104" s="216">
        <v>0</v>
      </c>
      <c r="O104" s="216">
        <v>0</v>
      </c>
      <c r="P104" s="216">
        <v>0</v>
      </c>
      <c r="Q104" s="216">
        <v>0</v>
      </c>
      <c r="R104" s="216">
        <v>0</v>
      </c>
      <c r="S104" s="216">
        <v>0</v>
      </c>
      <c r="T104" s="216">
        <v>0</v>
      </c>
      <c r="U104" s="216">
        <v>0</v>
      </c>
      <c r="V104" s="216">
        <v>0</v>
      </c>
      <c r="W104" s="216">
        <v>0</v>
      </c>
      <c r="X104" s="216">
        <v>0</v>
      </c>
      <c r="Y104" s="216">
        <v>0</v>
      </c>
      <c r="Z104" s="216">
        <v>0</v>
      </c>
      <c r="AA104" s="216">
        <v>0</v>
      </c>
      <c r="AB104" s="216">
        <v>0</v>
      </c>
      <c r="AC104" s="216">
        <v>0</v>
      </c>
      <c r="AD104" s="216">
        <v>0</v>
      </c>
      <c r="AE104" s="216">
        <v>0</v>
      </c>
      <c r="AF104" s="216">
        <v>0</v>
      </c>
      <c r="AG104" s="216">
        <v>0</v>
      </c>
      <c r="AH104" s="216">
        <v>0</v>
      </c>
      <c r="AI104" s="216">
        <v>0</v>
      </c>
      <c r="AJ104" s="216">
        <v>0</v>
      </c>
      <c r="AK104" s="216">
        <v>0</v>
      </c>
      <c r="AL104" s="216">
        <v>0</v>
      </c>
      <c r="AM104" s="216">
        <v>0</v>
      </c>
      <c r="AN104" s="216">
        <v>0</v>
      </c>
      <c r="AO104" s="216">
        <v>0</v>
      </c>
      <c r="AP104" s="216">
        <v>0</v>
      </c>
      <c r="AQ104" s="216">
        <v>0</v>
      </c>
      <c r="AR104" s="216">
        <v>0</v>
      </c>
      <c r="AS104" s="216">
        <v>0</v>
      </c>
      <c r="AT104" s="216">
        <v>0</v>
      </c>
      <c r="AU104" s="216">
        <v>0</v>
      </c>
      <c r="AV104" s="216">
        <v>0</v>
      </c>
      <c r="AW104" s="216">
        <v>0</v>
      </c>
      <c r="AX104" s="216">
        <v>0</v>
      </c>
      <c r="AY104" s="216">
        <v>0</v>
      </c>
      <c r="AZ104" s="216">
        <v>0</v>
      </c>
    </row>
    <row r="105" spans="1:52" x14ac:dyDescent="0.35">
      <c r="A105" s="230" t="s">
        <v>100</v>
      </c>
      <c r="B105" s="231">
        <v>0</v>
      </c>
      <c r="C105" s="231">
        <v>0</v>
      </c>
      <c r="D105" s="231">
        <v>0</v>
      </c>
      <c r="E105" s="231">
        <v>0</v>
      </c>
      <c r="F105" s="231">
        <v>0</v>
      </c>
      <c r="G105" s="231">
        <v>0</v>
      </c>
      <c r="H105" s="231">
        <v>0</v>
      </c>
      <c r="I105" s="231">
        <v>0</v>
      </c>
      <c r="J105" s="231">
        <v>0</v>
      </c>
      <c r="K105" s="231">
        <v>0</v>
      </c>
      <c r="L105" s="231">
        <v>0</v>
      </c>
      <c r="M105" s="231">
        <v>0</v>
      </c>
      <c r="N105" s="231">
        <v>0</v>
      </c>
      <c r="O105" s="231">
        <v>0</v>
      </c>
      <c r="P105" s="231">
        <v>0</v>
      </c>
      <c r="Q105" s="231">
        <v>0</v>
      </c>
      <c r="R105" s="231">
        <v>0.6820300136213826</v>
      </c>
      <c r="S105" s="231">
        <v>3.2681145334065307</v>
      </c>
      <c r="T105" s="231">
        <v>5.8335938252414925</v>
      </c>
      <c r="U105" s="231">
        <v>8.3810716859953445</v>
      </c>
      <c r="V105" s="231">
        <v>12.287361205154276</v>
      </c>
      <c r="W105" s="231">
        <v>12.274359181996417</v>
      </c>
      <c r="X105" s="231">
        <v>12.253888111104825</v>
      </c>
      <c r="Y105" s="231">
        <v>12.211554697645285</v>
      </c>
      <c r="Z105" s="231">
        <v>12.109034185935117</v>
      </c>
      <c r="AA105" s="231">
        <v>11.919186334978928</v>
      </c>
      <c r="AB105" s="231">
        <v>11.629232904540403</v>
      </c>
      <c r="AC105" s="231">
        <v>11.271948956365105</v>
      </c>
      <c r="AD105" s="231">
        <v>10.862396438980522</v>
      </c>
      <c r="AE105" s="231">
        <v>10.418391194350676</v>
      </c>
      <c r="AF105" s="231">
        <v>72.585632184380472</v>
      </c>
      <c r="AG105" s="231">
        <v>310.82853102458694</v>
      </c>
      <c r="AH105" s="231">
        <v>762.52977676256637</v>
      </c>
      <c r="AI105" s="231">
        <v>1460.7863416596972</v>
      </c>
      <c r="AJ105" s="231">
        <v>2430.1979356568395</v>
      </c>
      <c r="AK105" s="231">
        <v>3674.1625026329375</v>
      </c>
      <c r="AL105" s="231">
        <v>5192.4166614542146</v>
      </c>
      <c r="AM105" s="231">
        <v>6980.3123621974246</v>
      </c>
      <c r="AN105" s="231">
        <v>9018.3051752191714</v>
      </c>
      <c r="AO105" s="231">
        <v>11293.241545565983</v>
      </c>
      <c r="AP105" s="231">
        <v>13806.671992062234</v>
      </c>
      <c r="AQ105" s="231">
        <v>16560.164842788243</v>
      </c>
      <c r="AR105" s="231">
        <v>19499.425206441458</v>
      </c>
      <c r="AS105" s="231">
        <v>22631.607574196474</v>
      </c>
      <c r="AT105" s="231">
        <v>25908.759175071944</v>
      </c>
      <c r="AU105" s="231">
        <v>29321.595285544787</v>
      </c>
      <c r="AV105" s="231">
        <v>32814.172045890227</v>
      </c>
      <c r="AW105" s="231">
        <v>36438.674419798277</v>
      </c>
      <c r="AX105" s="231">
        <v>40106.606819755631</v>
      </c>
      <c r="AY105" s="231">
        <v>43837.676182584066</v>
      </c>
      <c r="AZ105" s="231">
        <v>47538.722041737339</v>
      </c>
    </row>
    <row r="106" spans="1:52" x14ac:dyDescent="0.35">
      <c r="A106" s="232" t="s">
        <v>101</v>
      </c>
      <c r="B106" s="216">
        <v>0</v>
      </c>
      <c r="C106" s="216">
        <v>0</v>
      </c>
      <c r="D106" s="216">
        <v>0</v>
      </c>
      <c r="E106" s="216">
        <v>0</v>
      </c>
      <c r="F106" s="216">
        <v>0</v>
      </c>
      <c r="G106" s="216">
        <v>0</v>
      </c>
      <c r="H106" s="216">
        <v>0</v>
      </c>
      <c r="I106" s="216">
        <v>0</v>
      </c>
      <c r="J106" s="216">
        <v>0</v>
      </c>
      <c r="K106" s="216">
        <v>0</v>
      </c>
      <c r="L106" s="216">
        <v>0</v>
      </c>
      <c r="M106" s="216">
        <v>0</v>
      </c>
      <c r="N106" s="216">
        <v>0</v>
      </c>
      <c r="O106" s="216">
        <v>0</v>
      </c>
      <c r="P106" s="216">
        <v>0</v>
      </c>
      <c r="Q106" s="216">
        <v>0</v>
      </c>
      <c r="R106" s="216">
        <v>0</v>
      </c>
      <c r="S106" s="216">
        <v>0</v>
      </c>
      <c r="T106" s="216">
        <v>0</v>
      </c>
      <c r="U106" s="216">
        <v>0</v>
      </c>
      <c r="V106" s="216">
        <v>0</v>
      </c>
      <c r="W106" s="216">
        <v>0</v>
      </c>
      <c r="X106" s="216">
        <v>0</v>
      </c>
      <c r="Y106" s="216">
        <v>0</v>
      </c>
      <c r="Z106" s="216">
        <v>0</v>
      </c>
      <c r="AA106" s="216">
        <v>0</v>
      </c>
      <c r="AB106" s="216">
        <v>0</v>
      </c>
      <c r="AC106" s="216">
        <v>0</v>
      </c>
      <c r="AD106" s="216">
        <v>0</v>
      </c>
      <c r="AE106" s="216">
        <v>0</v>
      </c>
      <c r="AF106" s="216">
        <v>34.179960250035769</v>
      </c>
      <c r="AG106" s="216">
        <v>176.74880559458285</v>
      </c>
      <c r="AH106" s="216">
        <v>466.81826096547536</v>
      </c>
      <c r="AI106" s="216">
        <v>936.33372833098304</v>
      </c>
      <c r="AJ106" s="216">
        <v>1616.5292652117471</v>
      </c>
      <c r="AK106" s="216">
        <v>2526.2466848094887</v>
      </c>
      <c r="AL106" s="216">
        <v>3675.1560884149776</v>
      </c>
      <c r="AM106" s="216">
        <v>5070.9366065917529</v>
      </c>
      <c r="AN106" s="216">
        <v>6717.2107940133319</v>
      </c>
      <c r="AO106" s="216">
        <v>8621.3129811868748</v>
      </c>
      <c r="AP106" s="216">
        <v>10784.238089518878</v>
      </c>
      <c r="AQ106" s="216">
        <v>13209.231718148894</v>
      </c>
      <c r="AR106" s="216">
        <v>15846.708033667599</v>
      </c>
      <c r="AS106" s="216">
        <v>18710.122385940958</v>
      </c>
      <c r="AT106" s="216">
        <v>21758.704557691115</v>
      </c>
      <c r="AU106" s="216">
        <v>24986.518712862493</v>
      </c>
      <c r="AV106" s="216">
        <v>28331.66468998733</v>
      </c>
      <c r="AW106" s="216">
        <v>31829.325717422547</v>
      </c>
      <c r="AX106" s="216">
        <v>35407.443638756929</v>
      </c>
      <c r="AY106" s="216">
        <v>39068.005727262243</v>
      </c>
      <c r="AZ106" s="216">
        <v>42711.077314622569</v>
      </c>
    </row>
    <row r="107" spans="1:52" x14ac:dyDescent="0.35">
      <c r="A107" s="232" t="s">
        <v>109</v>
      </c>
      <c r="B107" s="216">
        <v>0</v>
      </c>
      <c r="C107" s="216">
        <v>0</v>
      </c>
      <c r="D107" s="216">
        <v>0</v>
      </c>
      <c r="E107" s="216">
        <v>0</v>
      </c>
      <c r="F107" s="216">
        <v>0</v>
      </c>
      <c r="G107" s="216">
        <v>0</v>
      </c>
      <c r="H107" s="216">
        <v>0</v>
      </c>
      <c r="I107" s="216">
        <v>0</v>
      </c>
      <c r="J107" s="216">
        <v>0</v>
      </c>
      <c r="K107" s="216">
        <v>0</v>
      </c>
      <c r="L107" s="216">
        <v>0</v>
      </c>
      <c r="M107" s="216">
        <v>0</v>
      </c>
      <c r="N107" s="216">
        <v>0</v>
      </c>
      <c r="O107" s="216">
        <v>0</v>
      </c>
      <c r="P107" s="216">
        <v>0</v>
      </c>
      <c r="Q107" s="216">
        <v>0</v>
      </c>
      <c r="R107" s="216">
        <v>0.6820300136213826</v>
      </c>
      <c r="S107" s="216">
        <v>3.2681145334065307</v>
      </c>
      <c r="T107" s="216">
        <v>5.8335938252414925</v>
      </c>
      <c r="U107" s="216">
        <v>8.3810716859953445</v>
      </c>
      <c r="V107" s="216">
        <v>12.287361205154276</v>
      </c>
      <c r="W107" s="216">
        <v>12.274359181996417</v>
      </c>
      <c r="X107" s="216">
        <v>12.253888111104825</v>
      </c>
      <c r="Y107" s="216">
        <v>12.211554697645285</v>
      </c>
      <c r="Z107" s="216">
        <v>12.109034185935117</v>
      </c>
      <c r="AA107" s="216">
        <v>11.919186334978928</v>
      </c>
      <c r="AB107" s="216">
        <v>11.629232904540403</v>
      </c>
      <c r="AC107" s="216">
        <v>11.271948956365105</v>
      </c>
      <c r="AD107" s="216">
        <v>10.862396438980522</v>
      </c>
      <c r="AE107" s="216">
        <v>10.418391194350676</v>
      </c>
      <c r="AF107" s="216">
        <v>38.40567193434471</v>
      </c>
      <c r="AG107" s="216">
        <v>134.07972543000412</v>
      </c>
      <c r="AH107" s="216">
        <v>295.71151579709101</v>
      </c>
      <c r="AI107" s="216">
        <v>524.45261332871416</v>
      </c>
      <c r="AJ107" s="216">
        <v>813.66867044509252</v>
      </c>
      <c r="AK107" s="216">
        <v>1147.9158178234491</v>
      </c>
      <c r="AL107" s="216">
        <v>1517.2605730392368</v>
      </c>
      <c r="AM107" s="216">
        <v>1909.3757556056721</v>
      </c>
      <c r="AN107" s="216">
        <v>2301.094381205839</v>
      </c>
      <c r="AO107" s="216">
        <v>2671.9285643791077</v>
      </c>
      <c r="AP107" s="216">
        <v>3022.4339025433555</v>
      </c>
      <c r="AQ107" s="216">
        <v>3350.933124639349</v>
      </c>
      <c r="AR107" s="216">
        <v>3652.7171727738587</v>
      </c>
      <c r="AS107" s="216">
        <v>3921.4851882555176</v>
      </c>
      <c r="AT107" s="216">
        <v>4150.0546173808307</v>
      </c>
      <c r="AU107" s="216">
        <v>4335.0765726822938</v>
      </c>
      <c r="AV107" s="216">
        <v>4482.5073559028961</v>
      </c>
      <c r="AW107" s="216">
        <v>4609.3487023757334</v>
      </c>
      <c r="AX107" s="216">
        <v>4699.163180998703</v>
      </c>
      <c r="AY107" s="216">
        <v>4769.6704553218196</v>
      </c>
      <c r="AZ107" s="216">
        <v>4827.6447271147717</v>
      </c>
    </row>
    <row r="108" spans="1:52" x14ac:dyDescent="0.35">
      <c r="A108" s="226" t="s">
        <v>83</v>
      </c>
      <c r="B108" s="227">
        <v>1564050.6293841489</v>
      </c>
      <c r="C108" s="227">
        <v>1610007.4732960542</v>
      </c>
      <c r="D108" s="227">
        <v>1660332.790036476</v>
      </c>
      <c r="E108" s="227">
        <v>1669390.7999427482</v>
      </c>
      <c r="F108" s="227">
        <v>1813531.0881692215</v>
      </c>
      <c r="G108" s="227">
        <v>1859123.9947862723</v>
      </c>
      <c r="H108" s="227">
        <v>1915952.0635174266</v>
      </c>
      <c r="I108" s="227">
        <v>1987617.1003863974</v>
      </c>
      <c r="J108" s="227">
        <v>1955419.1507630125</v>
      </c>
      <c r="K108" s="227">
        <v>1770665.9317804151</v>
      </c>
      <c r="L108" s="227">
        <v>1822387.1631872188</v>
      </c>
      <c r="M108" s="227">
        <v>1813067.1663256537</v>
      </c>
      <c r="N108" s="227">
        <v>1756616.2886227965</v>
      </c>
      <c r="O108" s="227">
        <v>1782500.8798489678</v>
      </c>
      <c r="P108" s="227">
        <v>1791256.257901767</v>
      </c>
      <c r="Q108" s="227">
        <v>1839969.9161456032</v>
      </c>
      <c r="R108" s="227">
        <v>1931829.0771491681</v>
      </c>
      <c r="S108" s="227">
        <v>2010762.6745223445</v>
      </c>
      <c r="T108" s="227">
        <v>2072976.3793789903</v>
      </c>
      <c r="U108" s="227">
        <v>2119197.2335376469</v>
      </c>
      <c r="V108" s="227">
        <v>2153917.4632464144</v>
      </c>
      <c r="W108" s="227">
        <v>2184805.4785123309</v>
      </c>
      <c r="X108" s="227">
        <v>2212028.481228834</v>
      </c>
      <c r="Y108" s="227">
        <v>2238907.6547248475</v>
      </c>
      <c r="Z108" s="227">
        <v>2263693.7424290255</v>
      </c>
      <c r="AA108" s="227">
        <v>2287595.7903849841</v>
      </c>
      <c r="AB108" s="227">
        <v>2312217.6872635838</v>
      </c>
      <c r="AC108" s="227">
        <v>2337159.5122805177</v>
      </c>
      <c r="AD108" s="227">
        <v>2362316.2921920633</v>
      </c>
      <c r="AE108" s="227">
        <v>2387840.4271953097</v>
      </c>
      <c r="AF108" s="227">
        <v>2413675.5210737432</v>
      </c>
      <c r="AG108" s="227">
        <v>2438890.8317792369</v>
      </c>
      <c r="AH108" s="227">
        <v>2465334.2680275342</v>
      </c>
      <c r="AI108" s="227">
        <v>2489668.1567380801</v>
      </c>
      <c r="AJ108" s="227">
        <v>2514353.1073356769</v>
      </c>
      <c r="AK108" s="227">
        <v>2539181.0510957721</v>
      </c>
      <c r="AL108" s="227">
        <v>2564443.8739724355</v>
      </c>
      <c r="AM108" s="227">
        <v>2590178.6796480296</v>
      </c>
      <c r="AN108" s="227">
        <v>2616704.1866465975</v>
      </c>
      <c r="AO108" s="227">
        <v>2643302.6689806785</v>
      </c>
      <c r="AP108" s="227">
        <v>2670313.2098680669</v>
      </c>
      <c r="AQ108" s="227">
        <v>2698901.5321407793</v>
      </c>
      <c r="AR108" s="227">
        <v>2728638.3567547249</v>
      </c>
      <c r="AS108" s="227">
        <v>2758664.7506479686</v>
      </c>
      <c r="AT108" s="227">
        <v>2789785.3066108222</v>
      </c>
      <c r="AU108" s="227">
        <v>2821342.6226338767</v>
      </c>
      <c r="AV108" s="227">
        <v>2852955.130482778</v>
      </c>
      <c r="AW108" s="227">
        <v>2884627.403686841</v>
      </c>
      <c r="AX108" s="227">
        <v>2916762.7949120016</v>
      </c>
      <c r="AY108" s="227">
        <v>2949005.7003125236</v>
      </c>
      <c r="AZ108" s="227">
        <v>2982013.7083282494</v>
      </c>
    </row>
    <row r="109" spans="1:52" x14ac:dyDescent="0.35">
      <c r="A109" s="228" t="s">
        <v>84</v>
      </c>
      <c r="B109" s="229">
        <v>86604.524271236427</v>
      </c>
      <c r="C109" s="229">
        <v>90531.048187131833</v>
      </c>
      <c r="D109" s="229">
        <v>92199.176176595094</v>
      </c>
      <c r="E109" s="229">
        <v>96176.783372807273</v>
      </c>
      <c r="F109" s="229">
        <v>99830.838466100802</v>
      </c>
      <c r="G109" s="229">
        <v>103193.32924858369</v>
      </c>
      <c r="H109" s="229">
        <v>105213.2175448479</v>
      </c>
      <c r="I109" s="229">
        <v>111318.7752065708</v>
      </c>
      <c r="J109" s="229">
        <v>110758.79982957151</v>
      </c>
      <c r="K109" s="229">
        <v>109811.76495922846</v>
      </c>
      <c r="L109" s="229">
        <v>112165.05405351076</v>
      </c>
      <c r="M109" s="229">
        <v>113488.34392143246</v>
      </c>
      <c r="N109" s="229">
        <v>111168.04196071165</v>
      </c>
      <c r="O109" s="229">
        <v>111432.26157378779</v>
      </c>
      <c r="P109" s="229">
        <v>114741.53092255992</v>
      </c>
      <c r="Q109" s="229">
        <v>117316.14408828289</v>
      </c>
      <c r="R109" s="229">
        <v>120063.96611192659</v>
      </c>
      <c r="S109" s="229">
        <v>123511.56564784792</v>
      </c>
      <c r="T109" s="229">
        <v>126805.72324437361</v>
      </c>
      <c r="U109" s="229">
        <v>129693.11396758321</v>
      </c>
      <c r="V109" s="229">
        <v>132353.86897264022</v>
      </c>
      <c r="W109" s="229">
        <v>134763.73251750332</v>
      </c>
      <c r="X109" s="229">
        <v>136985.09160446425</v>
      </c>
      <c r="Y109" s="229">
        <v>139277.13802227069</v>
      </c>
      <c r="Z109" s="229">
        <v>141613.44338501079</v>
      </c>
      <c r="AA109" s="229">
        <v>143891.61159005854</v>
      </c>
      <c r="AB109" s="229">
        <v>146257.10888849644</v>
      </c>
      <c r="AC109" s="229">
        <v>148786.70085677903</v>
      </c>
      <c r="AD109" s="229">
        <v>151309.87135138028</v>
      </c>
      <c r="AE109" s="229">
        <v>153847.62747795743</v>
      </c>
      <c r="AF109" s="229">
        <v>156408.46858745816</v>
      </c>
      <c r="AG109" s="229">
        <v>158979.50375797649</v>
      </c>
      <c r="AH109" s="229">
        <v>161552.89509956163</v>
      </c>
      <c r="AI109" s="229">
        <v>163969.96506710516</v>
      </c>
      <c r="AJ109" s="229">
        <v>166426.29009164876</v>
      </c>
      <c r="AK109" s="229">
        <v>168926.40269482404</v>
      </c>
      <c r="AL109" s="229">
        <v>171458.6315911772</v>
      </c>
      <c r="AM109" s="229">
        <v>174090.45411627443</v>
      </c>
      <c r="AN109" s="229">
        <v>176785.80065038535</v>
      </c>
      <c r="AO109" s="229">
        <v>179546.39895165412</v>
      </c>
      <c r="AP109" s="229">
        <v>182370.54400665319</v>
      </c>
      <c r="AQ109" s="229">
        <v>185345.15916066337</v>
      </c>
      <c r="AR109" s="229">
        <v>188387.83152299779</v>
      </c>
      <c r="AS109" s="229">
        <v>191512.24195012974</v>
      </c>
      <c r="AT109" s="229">
        <v>194730.59543357432</v>
      </c>
      <c r="AU109" s="229">
        <v>198082.50208876765</v>
      </c>
      <c r="AV109" s="229">
        <v>201513.72518136559</v>
      </c>
      <c r="AW109" s="229">
        <v>204963.42904304573</v>
      </c>
      <c r="AX109" s="229">
        <v>208471.26756621231</v>
      </c>
      <c r="AY109" s="229">
        <v>212019.44584675418</v>
      </c>
      <c r="AZ109" s="229">
        <v>215611.36061352692</v>
      </c>
    </row>
    <row r="110" spans="1:52" x14ac:dyDescent="0.35">
      <c r="A110" s="230" t="s">
        <v>91</v>
      </c>
      <c r="B110" s="231">
        <v>86593.128903252538</v>
      </c>
      <c r="C110" s="231">
        <v>90518.427201508865</v>
      </c>
      <c r="D110" s="231">
        <v>92186.155854358774</v>
      </c>
      <c r="E110" s="231">
        <v>96163.681190951174</v>
      </c>
      <c r="F110" s="231">
        <v>99814.084406536524</v>
      </c>
      <c r="G110" s="231">
        <v>103176.89095316558</v>
      </c>
      <c r="H110" s="231">
        <v>105196.74495599419</v>
      </c>
      <c r="I110" s="231">
        <v>111302.18668200419</v>
      </c>
      <c r="J110" s="231">
        <v>110743.02412728123</v>
      </c>
      <c r="K110" s="231">
        <v>109795.2743930187</v>
      </c>
      <c r="L110" s="231">
        <v>112148.30232477165</v>
      </c>
      <c r="M110" s="231">
        <v>113468.19535741284</v>
      </c>
      <c r="N110" s="231">
        <v>111133.35632404276</v>
      </c>
      <c r="O110" s="231">
        <v>111381.80036620994</v>
      </c>
      <c r="P110" s="231">
        <v>114670.30931407461</v>
      </c>
      <c r="Q110" s="231">
        <v>117222.21024007452</v>
      </c>
      <c r="R110" s="231">
        <v>119911.49463425123</v>
      </c>
      <c r="S110" s="231">
        <v>123269.7671350272</v>
      </c>
      <c r="T110" s="231">
        <v>126446.58995394708</v>
      </c>
      <c r="U110" s="231">
        <v>129191.35842800002</v>
      </c>
      <c r="V110" s="231">
        <v>131166.65784191011</v>
      </c>
      <c r="W110" s="231">
        <v>132836.84934003168</v>
      </c>
      <c r="X110" s="231">
        <v>134314.95881687073</v>
      </c>
      <c r="Y110" s="231">
        <v>135866.49992735387</v>
      </c>
      <c r="Z110" s="231">
        <v>137368.03201139782</v>
      </c>
      <c r="AA110" s="231">
        <v>138617.87367807887</v>
      </c>
      <c r="AB110" s="231">
        <v>139766.25919457091</v>
      </c>
      <c r="AC110" s="231">
        <v>140894.85415211206</v>
      </c>
      <c r="AD110" s="231">
        <v>141832.70590204161</v>
      </c>
      <c r="AE110" s="231">
        <v>142592.89351841455</v>
      </c>
      <c r="AF110" s="231">
        <v>143148.90221379005</v>
      </c>
      <c r="AG110" s="231">
        <v>143462.70432815177</v>
      </c>
      <c r="AH110" s="231">
        <v>143479.03059095188</v>
      </c>
      <c r="AI110" s="231">
        <v>143079.28876395425</v>
      </c>
      <c r="AJ110" s="231">
        <v>142419.77666688489</v>
      </c>
      <c r="AK110" s="231">
        <v>141528.75453239417</v>
      </c>
      <c r="AL110" s="231">
        <v>140416.43723196426</v>
      </c>
      <c r="AM110" s="231">
        <v>139187.42307781553</v>
      </c>
      <c r="AN110" s="231">
        <v>137868.56600810625</v>
      </c>
      <c r="AO110" s="231">
        <v>136540.04448635704</v>
      </c>
      <c r="AP110" s="231">
        <v>135255.18127056857</v>
      </c>
      <c r="AQ110" s="231">
        <v>134159.07807459965</v>
      </c>
      <c r="AR110" s="231">
        <v>133222.30501015819</v>
      </c>
      <c r="AS110" s="231">
        <v>132513.17769223481</v>
      </c>
      <c r="AT110" s="231">
        <v>132023.28808890135</v>
      </c>
      <c r="AU110" s="231">
        <v>131795.37285944339</v>
      </c>
      <c r="AV110" s="231">
        <v>131780.71168022696</v>
      </c>
      <c r="AW110" s="231">
        <v>131946.76270132588</v>
      </c>
      <c r="AX110" s="231">
        <v>132284.51959374105</v>
      </c>
      <c r="AY110" s="231">
        <v>132720.02609796345</v>
      </c>
      <c r="AZ110" s="231">
        <v>133261.52771045454</v>
      </c>
    </row>
    <row r="111" spans="1:52" x14ac:dyDescent="0.35">
      <c r="A111" s="232" t="s">
        <v>102</v>
      </c>
      <c r="B111" s="216">
        <v>189.85323466647822</v>
      </c>
      <c r="C111" s="216">
        <v>286.58892847505217</v>
      </c>
      <c r="D111" s="216">
        <v>408.56772847708913</v>
      </c>
      <c r="E111" s="216">
        <v>476.72537881057366</v>
      </c>
      <c r="F111" s="216">
        <v>510.68468659959279</v>
      </c>
      <c r="G111" s="216">
        <v>545.37720157728893</v>
      </c>
      <c r="H111" s="216">
        <v>600.70302540384932</v>
      </c>
      <c r="I111" s="216">
        <v>613.3385179227173</v>
      </c>
      <c r="J111" s="216">
        <v>628.64800608579674</v>
      </c>
      <c r="K111" s="216">
        <v>602.23393923025401</v>
      </c>
      <c r="L111" s="216">
        <v>617.43909968628941</v>
      </c>
      <c r="M111" s="216">
        <v>620.66675528037865</v>
      </c>
      <c r="N111" s="216">
        <v>612.43595348506039</v>
      </c>
      <c r="O111" s="216">
        <v>605.28569787437209</v>
      </c>
      <c r="P111" s="216">
        <v>617.13257722869366</v>
      </c>
      <c r="Q111" s="216">
        <v>599.636173717926</v>
      </c>
      <c r="R111" s="216">
        <v>577.08976770412801</v>
      </c>
      <c r="S111" s="216">
        <v>565.67335453493445</v>
      </c>
      <c r="T111" s="216">
        <v>550.60884236883021</v>
      </c>
      <c r="U111" s="216">
        <v>550.59003744515553</v>
      </c>
      <c r="V111" s="216">
        <v>542.58775188815866</v>
      </c>
      <c r="W111" s="216">
        <v>547.96550577114795</v>
      </c>
      <c r="X111" s="216">
        <v>562.86570341182028</v>
      </c>
      <c r="Y111" s="216">
        <v>587.30334353067678</v>
      </c>
      <c r="Z111" s="216">
        <v>616.2552210741942</v>
      </c>
      <c r="AA111" s="216">
        <v>644.31590373366544</v>
      </c>
      <c r="AB111" s="216">
        <v>670.98360154380771</v>
      </c>
      <c r="AC111" s="216">
        <v>695.45398954467362</v>
      </c>
      <c r="AD111" s="216">
        <v>716.52118878570923</v>
      </c>
      <c r="AE111" s="216">
        <v>733.90303507116971</v>
      </c>
      <c r="AF111" s="216">
        <v>748.47722846917873</v>
      </c>
      <c r="AG111" s="216">
        <v>759.95133664398622</v>
      </c>
      <c r="AH111" s="216">
        <v>768.83382519878762</v>
      </c>
      <c r="AI111" s="216">
        <v>774.90567217720422</v>
      </c>
      <c r="AJ111" s="216">
        <v>778.78034543885281</v>
      </c>
      <c r="AK111" s="216">
        <v>780.32723709998788</v>
      </c>
      <c r="AL111" s="216">
        <v>780.01506509752221</v>
      </c>
      <c r="AM111" s="216">
        <v>777.8884627470261</v>
      </c>
      <c r="AN111" s="216">
        <v>774.82857361799506</v>
      </c>
      <c r="AO111" s="216">
        <v>771.20178315374756</v>
      </c>
      <c r="AP111" s="216">
        <v>767.64670582039412</v>
      </c>
      <c r="AQ111" s="216">
        <v>764.64666846597072</v>
      </c>
      <c r="AR111" s="216">
        <v>762.56557573776468</v>
      </c>
      <c r="AS111" s="216">
        <v>761.20944931960605</v>
      </c>
      <c r="AT111" s="216">
        <v>761.00008819280254</v>
      </c>
      <c r="AU111" s="216">
        <v>762.01814787646072</v>
      </c>
      <c r="AV111" s="216">
        <v>764.40356784617882</v>
      </c>
      <c r="AW111" s="216">
        <v>767.38918134445669</v>
      </c>
      <c r="AX111" s="216">
        <v>771.6147598956112</v>
      </c>
      <c r="AY111" s="216">
        <v>776.7078513154471</v>
      </c>
      <c r="AZ111" s="216">
        <v>782.72531376167342</v>
      </c>
    </row>
    <row r="112" spans="1:52" x14ac:dyDescent="0.35">
      <c r="A112" s="232" t="s">
        <v>92</v>
      </c>
      <c r="B112" s="216">
        <v>10045.253936941212</v>
      </c>
      <c r="C112" s="216">
        <v>9590.7945748154616</v>
      </c>
      <c r="D112" s="216">
        <v>8976.4406712483269</v>
      </c>
      <c r="E112" s="216">
        <v>8484.166190736094</v>
      </c>
      <c r="F112" s="216">
        <v>7836.8811490599846</v>
      </c>
      <c r="G112" s="216">
        <v>7345.4237816173027</v>
      </c>
      <c r="H112" s="216">
        <v>6887.7806169569976</v>
      </c>
      <c r="I112" s="216">
        <v>6510.3610932330002</v>
      </c>
      <c r="J112" s="216">
        <v>6052.8323750736117</v>
      </c>
      <c r="K112" s="216">
        <v>5653.2722967909804</v>
      </c>
      <c r="L112" s="216">
        <v>5355.5406673228063</v>
      </c>
      <c r="M112" s="216">
        <v>5050.0781960562954</v>
      </c>
      <c r="N112" s="216">
        <v>4720.7348408482094</v>
      </c>
      <c r="O112" s="216">
        <v>4568.2856884131079</v>
      </c>
      <c r="P112" s="216">
        <v>4417.9826705501146</v>
      </c>
      <c r="Q112" s="216">
        <v>4409.4864845661323</v>
      </c>
      <c r="R112" s="216">
        <v>4440.2270156680606</v>
      </c>
      <c r="S112" s="216">
        <v>4514.7206342401178</v>
      </c>
      <c r="T112" s="216">
        <v>4584.825462524359</v>
      </c>
      <c r="U112" s="216">
        <v>4667.0172825621366</v>
      </c>
      <c r="V112" s="216">
        <v>4795.5189552684051</v>
      </c>
      <c r="W112" s="216">
        <v>4920.4570881892205</v>
      </c>
      <c r="X112" s="216">
        <v>5037.7056381759394</v>
      </c>
      <c r="Y112" s="216">
        <v>5157.5540237972955</v>
      </c>
      <c r="Z112" s="216">
        <v>5274.7073373698877</v>
      </c>
      <c r="AA112" s="216">
        <v>5385.9679547687256</v>
      </c>
      <c r="AB112" s="216">
        <v>5491.5809559984773</v>
      </c>
      <c r="AC112" s="216">
        <v>5592.604547608451</v>
      </c>
      <c r="AD112" s="216">
        <v>5679.3276065040736</v>
      </c>
      <c r="AE112" s="216">
        <v>5751.1278859022968</v>
      </c>
      <c r="AF112" s="216">
        <v>5806.3992092132494</v>
      </c>
      <c r="AG112" s="216">
        <v>5844.4642383900355</v>
      </c>
      <c r="AH112" s="216">
        <v>5864.4316377524883</v>
      </c>
      <c r="AI112" s="216">
        <v>5869.0511307837505</v>
      </c>
      <c r="AJ112" s="216">
        <v>5861.9983067543735</v>
      </c>
      <c r="AK112" s="216">
        <v>5845.5589672804117</v>
      </c>
      <c r="AL112" s="216">
        <v>5820.9540715743769</v>
      </c>
      <c r="AM112" s="216">
        <v>5791.3832276691983</v>
      </c>
      <c r="AN112" s="216">
        <v>5757.7568180246226</v>
      </c>
      <c r="AO112" s="216">
        <v>5723.6248826021556</v>
      </c>
      <c r="AP112" s="216">
        <v>5691.0300552100352</v>
      </c>
      <c r="AQ112" s="216">
        <v>5663.9089739536175</v>
      </c>
      <c r="AR112" s="216">
        <v>5643.9245015118677</v>
      </c>
      <c r="AS112" s="216">
        <v>5632.3696960792731</v>
      </c>
      <c r="AT112" s="216">
        <v>5629.3745457588784</v>
      </c>
      <c r="AU112" s="216">
        <v>5636.1869979944358</v>
      </c>
      <c r="AV112" s="216">
        <v>5652.0776523002278</v>
      </c>
      <c r="AW112" s="216">
        <v>5675.4168775362068</v>
      </c>
      <c r="AX112" s="216">
        <v>5706.2228471741291</v>
      </c>
      <c r="AY112" s="216">
        <v>5743.7779106418129</v>
      </c>
      <c r="AZ112" s="216">
        <v>5788.7293357618955</v>
      </c>
    </row>
    <row r="113" spans="1:52" x14ac:dyDescent="0.35">
      <c r="A113" s="232" t="s">
        <v>103</v>
      </c>
      <c r="B113" s="216">
        <v>16.95352532004906</v>
      </c>
      <c r="C113" s="216">
        <v>20.103254216698843</v>
      </c>
      <c r="D113" s="216">
        <v>24.264581788851476</v>
      </c>
      <c r="E113" s="216">
        <v>29.308772128405746</v>
      </c>
      <c r="F113" s="216">
        <v>33.711781244337132</v>
      </c>
      <c r="G113" s="216">
        <v>39.468526279149579</v>
      </c>
      <c r="H113" s="216">
        <v>96.275364399060422</v>
      </c>
      <c r="I113" s="216">
        <v>120.14121445429765</v>
      </c>
      <c r="J113" s="216">
        <v>157.46342869693592</v>
      </c>
      <c r="K113" s="216">
        <v>210.36633966843047</v>
      </c>
      <c r="L113" s="216">
        <v>269.52579229419575</v>
      </c>
      <c r="M113" s="216">
        <v>284.76562462676827</v>
      </c>
      <c r="N113" s="216">
        <v>284.2614506850897</v>
      </c>
      <c r="O113" s="216">
        <v>295.13020065518128</v>
      </c>
      <c r="P113" s="216">
        <v>316.85795830449268</v>
      </c>
      <c r="Q113" s="216">
        <v>328.79533002535788</v>
      </c>
      <c r="R113" s="216">
        <v>344.47325768525565</v>
      </c>
      <c r="S113" s="216">
        <v>365.7104456805605</v>
      </c>
      <c r="T113" s="216">
        <v>390.35767233145395</v>
      </c>
      <c r="U113" s="216">
        <v>416.33050852181566</v>
      </c>
      <c r="V113" s="216">
        <v>439.41305456645284</v>
      </c>
      <c r="W113" s="216">
        <v>467.13544166022939</v>
      </c>
      <c r="X113" s="216">
        <v>498.77782188907253</v>
      </c>
      <c r="Y113" s="216">
        <v>538.3709719310425</v>
      </c>
      <c r="Z113" s="216">
        <v>584.0052905250044</v>
      </c>
      <c r="AA113" s="216">
        <v>633.58000464573979</v>
      </c>
      <c r="AB113" s="216">
        <v>687.31311989346148</v>
      </c>
      <c r="AC113" s="216">
        <v>743.89818693905397</v>
      </c>
      <c r="AD113" s="216">
        <v>802.98047897786444</v>
      </c>
      <c r="AE113" s="216">
        <v>864.35376488507768</v>
      </c>
      <c r="AF113" s="216">
        <v>928.28537763091629</v>
      </c>
      <c r="AG113" s="216">
        <v>994.48777827789195</v>
      </c>
      <c r="AH113" s="216">
        <v>1062.4608107863</v>
      </c>
      <c r="AI113" s="216">
        <v>1131.635623752989</v>
      </c>
      <c r="AJ113" s="216">
        <v>1202.2562362047022</v>
      </c>
      <c r="AK113" s="216">
        <v>1274.1590271023913</v>
      </c>
      <c r="AL113" s="216">
        <v>1347.854866829477</v>
      </c>
      <c r="AM113" s="216">
        <v>1423.0356550814738</v>
      </c>
      <c r="AN113" s="216">
        <v>1500.9023037806785</v>
      </c>
      <c r="AO113" s="216">
        <v>1581.8944404824103</v>
      </c>
      <c r="AP113" s="216">
        <v>1666.8590999690473</v>
      </c>
      <c r="AQ113" s="216">
        <v>1757.0331973257385</v>
      </c>
      <c r="AR113" s="216">
        <v>1854.9795847545363</v>
      </c>
      <c r="AS113" s="216">
        <v>1959.1811691072414</v>
      </c>
      <c r="AT113" s="216">
        <v>2072.6740641822857</v>
      </c>
      <c r="AU113" s="216">
        <v>2194.9697856479906</v>
      </c>
      <c r="AV113" s="216">
        <v>2326.355774386639</v>
      </c>
      <c r="AW113" s="216">
        <v>2465.5361840985861</v>
      </c>
      <c r="AX113" s="216">
        <v>2615.1256229537839</v>
      </c>
      <c r="AY113" s="216">
        <v>2771.7279270524473</v>
      </c>
      <c r="AZ113" s="216">
        <v>2938.5208006202888</v>
      </c>
    </row>
    <row r="114" spans="1:52" x14ac:dyDescent="0.35">
      <c r="A114" s="232" t="s">
        <v>104</v>
      </c>
      <c r="B114" s="216">
        <v>0</v>
      </c>
      <c r="C114" s="216">
        <v>0</v>
      </c>
      <c r="D114" s="216">
        <v>0</v>
      </c>
      <c r="E114" s="216">
        <v>0</v>
      </c>
      <c r="F114" s="216">
        <v>0</v>
      </c>
      <c r="G114" s="216">
        <v>0</v>
      </c>
      <c r="H114" s="216">
        <v>0</v>
      </c>
      <c r="I114" s="216">
        <v>0</v>
      </c>
      <c r="J114" s="216">
        <v>0</v>
      </c>
      <c r="K114" s="216">
        <v>0</v>
      </c>
      <c r="L114" s="216">
        <v>0</v>
      </c>
      <c r="M114" s="216">
        <v>0</v>
      </c>
      <c r="N114" s="216">
        <v>0</v>
      </c>
      <c r="O114" s="216">
        <v>0</v>
      </c>
      <c r="P114" s="216">
        <v>0</v>
      </c>
      <c r="Q114" s="216">
        <v>0</v>
      </c>
      <c r="R114" s="216">
        <v>1.1204986065446529</v>
      </c>
      <c r="S114" s="216">
        <v>2.7357778501835215</v>
      </c>
      <c r="T114" s="216">
        <v>4.8904836362024566</v>
      </c>
      <c r="U114" s="216">
        <v>7.548580988280821</v>
      </c>
      <c r="V114" s="216">
        <v>13.588787631838652</v>
      </c>
      <c r="W114" s="216">
        <v>19.689021088965468</v>
      </c>
      <c r="X114" s="216">
        <v>25.86869359615017</v>
      </c>
      <c r="Y114" s="216">
        <v>32.086544929022502</v>
      </c>
      <c r="Z114" s="216">
        <v>38.807581749704418</v>
      </c>
      <c r="AA114" s="216">
        <v>46.561377303543843</v>
      </c>
      <c r="AB114" s="216">
        <v>55.387749583372106</v>
      </c>
      <c r="AC114" s="216">
        <v>65.364804218264183</v>
      </c>
      <c r="AD114" s="216">
        <v>76.599522064128692</v>
      </c>
      <c r="AE114" s="216">
        <v>89.293610931912454</v>
      </c>
      <c r="AF114" s="216">
        <v>103.72779042825886</v>
      </c>
      <c r="AG114" s="216">
        <v>119.9763503935504</v>
      </c>
      <c r="AH114" s="216">
        <v>138.43767969104672</v>
      </c>
      <c r="AI114" s="216">
        <v>158.92242316680532</v>
      </c>
      <c r="AJ114" s="216">
        <v>182.02460535967899</v>
      </c>
      <c r="AK114" s="216">
        <v>207.80818445869284</v>
      </c>
      <c r="AL114" s="216">
        <v>236.63103853167922</v>
      </c>
      <c r="AM114" s="216">
        <v>268.65632190291751</v>
      </c>
      <c r="AN114" s="216">
        <v>304.30412681615684</v>
      </c>
      <c r="AO114" s="216">
        <v>343.77604081232874</v>
      </c>
      <c r="AP114" s="216">
        <v>387.66948575727611</v>
      </c>
      <c r="AQ114" s="216">
        <v>436.44340170614771</v>
      </c>
      <c r="AR114" s="216">
        <v>490.78430182614846</v>
      </c>
      <c r="AS114" s="216">
        <v>551.02174418400682</v>
      </c>
      <c r="AT114" s="216">
        <v>617.92327710182474</v>
      </c>
      <c r="AU114" s="216">
        <v>691.86482737265874</v>
      </c>
      <c r="AV114" s="216">
        <v>773.62341428517448</v>
      </c>
      <c r="AW114" s="216">
        <v>862.80125343968291</v>
      </c>
      <c r="AX114" s="216">
        <v>960.61737817482697</v>
      </c>
      <c r="AY114" s="216">
        <v>1067.4371121640754</v>
      </c>
      <c r="AZ114" s="216">
        <v>1183.2278107780767</v>
      </c>
    </row>
    <row r="115" spans="1:52" x14ac:dyDescent="0.35">
      <c r="A115" s="232" t="s">
        <v>93</v>
      </c>
      <c r="B115" s="216">
        <v>76341.068206324795</v>
      </c>
      <c r="C115" s="216">
        <v>80620.940444001651</v>
      </c>
      <c r="D115" s="216">
        <v>82776.882872844508</v>
      </c>
      <c r="E115" s="216">
        <v>87173.480849276093</v>
      </c>
      <c r="F115" s="216">
        <v>91432.80678963261</v>
      </c>
      <c r="G115" s="216">
        <v>95246.621443691838</v>
      </c>
      <c r="H115" s="216">
        <v>97611.98594923428</v>
      </c>
      <c r="I115" s="216">
        <v>104058.34585639418</v>
      </c>
      <c r="J115" s="216">
        <v>103904.08031742489</v>
      </c>
      <c r="K115" s="216">
        <v>103329.40181732904</v>
      </c>
      <c r="L115" s="216">
        <v>105905.79676546836</v>
      </c>
      <c r="M115" s="216">
        <v>107512.6847814494</v>
      </c>
      <c r="N115" s="216">
        <v>105515.92407902441</v>
      </c>
      <c r="O115" s="216">
        <v>105913.09877926727</v>
      </c>
      <c r="P115" s="216">
        <v>109318.3361079913</v>
      </c>
      <c r="Q115" s="216">
        <v>111884.2922517651</v>
      </c>
      <c r="R115" s="216">
        <v>114548.57962553766</v>
      </c>
      <c r="S115" s="216">
        <v>117820.91487492953</v>
      </c>
      <c r="T115" s="216">
        <v>120915.87455325198</v>
      </c>
      <c r="U115" s="216">
        <v>123549.80692521206</v>
      </c>
      <c r="V115" s="216">
        <v>125375.44677000976</v>
      </c>
      <c r="W115" s="216">
        <v>126881.43805136076</v>
      </c>
      <c r="X115" s="216">
        <v>128189.48036222537</v>
      </c>
      <c r="Y115" s="216">
        <v>129550.80044934628</v>
      </c>
      <c r="Z115" s="216">
        <v>130853.69691199515</v>
      </c>
      <c r="AA115" s="216">
        <v>131906.65164511994</v>
      </c>
      <c r="AB115" s="216">
        <v>132859.88630043124</v>
      </c>
      <c r="AC115" s="216">
        <v>133796.01747425389</v>
      </c>
      <c r="AD115" s="216">
        <v>134555.22032466429</v>
      </c>
      <c r="AE115" s="216">
        <v>135151.43647861056</v>
      </c>
      <c r="AF115" s="216">
        <v>135558.27202335608</v>
      </c>
      <c r="AG115" s="216">
        <v>135738.85932472593</v>
      </c>
      <c r="AH115" s="216">
        <v>135638.286528247</v>
      </c>
      <c r="AI115" s="216">
        <v>135136.19449217524</v>
      </c>
      <c r="AJ115" s="216">
        <v>134383.48111438556</v>
      </c>
      <c r="AK115" s="216">
        <v>133406.1174567577</v>
      </c>
      <c r="AL115" s="216">
        <v>132211.47739730438</v>
      </c>
      <c r="AM115" s="216">
        <v>130900.83331840194</v>
      </c>
      <c r="AN115" s="216">
        <v>129497.14729243964</v>
      </c>
      <c r="AO115" s="216">
        <v>128075.42064742566</v>
      </c>
      <c r="AP115" s="216">
        <v>126684.05806005231</v>
      </c>
      <c r="AQ115" s="216">
        <v>125461.00086102559</v>
      </c>
      <c r="AR115" s="216">
        <v>124370.02196950109</v>
      </c>
      <c r="AS115" s="216">
        <v>123477.92429701585</v>
      </c>
      <c r="AT115" s="216">
        <v>122769.80481268463</v>
      </c>
      <c r="AU115" s="216">
        <v>122284.71307473849</v>
      </c>
      <c r="AV115" s="216">
        <v>121970.11781301557</v>
      </c>
      <c r="AW115" s="216">
        <v>121794.64722693768</v>
      </c>
      <c r="AX115" s="216">
        <v>121740.35592622271</v>
      </c>
      <c r="AY115" s="216">
        <v>121732.95683098178</v>
      </c>
      <c r="AZ115" s="216">
        <v>121772.52642598854</v>
      </c>
    </row>
    <row r="116" spans="1:52" x14ac:dyDescent="0.35">
      <c r="A116" s="232" t="s">
        <v>94</v>
      </c>
      <c r="B116" s="216">
        <v>0</v>
      </c>
      <c r="C116" s="216">
        <v>0</v>
      </c>
      <c r="D116" s="216">
        <v>0</v>
      </c>
      <c r="E116" s="216">
        <v>0</v>
      </c>
      <c r="F116" s="216">
        <v>0</v>
      </c>
      <c r="G116" s="216">
        <v>0</v>
      </c>
      <c r="H116" s="216">
        <v>0</v>
      </c>
      <c r="I116" s="216">
        <v>0</v>
      </c>
      <c r="J116" s="216">
        <v>0</v>
      </c>
      <c r="K116" s="216">
        <v>0</v>
      </c>
      <c r="L116" s="216">
        <v>0</v>
      </c>
      <c r="M116" s="216">
        <v>0</v>
      </c>
      <c r="N116" s="216">
        <v>0</v>
      </c>
      <c r="O116" s="216">
        <v>0</v>
      </c>
      <c r="P116" s="216">
        <v>0</v>
      </c>
      <c r="Q116" s="216">
        <v>0</v>
      </c>
      <c r="R116" s="216">
        <v>4.4690495644711635E-3</v>
      </c>
      <c r="S116" s="216">
        <v>1.2047791887204723E-2</v>
      </c>
      <c r="T116" s="216">
        <v>3.2939834263540468E-2</v>
      </c>
      <c r="U116" s="216">
        <v>6.5093270581220858E-2</v>
      </c>
      <c r="V116" s="216">
        <v>0.10252254548257725</v>
      </c>
      <c r="W116" s="216">
        <v>0.16423196135801396</v>
      </c>
      <c r="X116" s="216">
        <v>0.26059757236242237</v>
      </c>
      <c r="Y116" s="216">
        <v>0.38459381956035837</v>
      </c>
      <c r="Z116" s="216">
        <v>0.55966868388844138</v>
      </c>
      <c r="AA116" s="216">
        <v>0.79679250724441752</v>
      </c>
      <c r="AB116" s="216">
        <v>1.1074671205401072</v>
      </c>
      <c r="AC116" s="216">
        <v>1.5151495477261059</v>
      </c>
      <c r="AD116" s="216">
        <v>2.0567810455401005</v>
      </c>
      <c r="AE116" s="216">
        <v>2.7787430135331301</v>
      </c>
      <c r="AF116" s="216">
        <v>3.7405846923544499</v>
      </c>
      <c r="AG116" s="216">
        <v>4.9652997203811831</v>
      </c>
      <c r="AH116" s="216">
        <v>6.5801092762686171</v>
      </c>
      <c r="AI116" s="216">
        <v>8.5794218982610815</v>
      </c>
      <c r="AJ116" s="216">
        <v>11.236058741726973</v>
      </c>
      <c r="AK116" s="216">
        <v>14.783659695013002</v>
      </c>
      <c r="AL116" s="216">
        <v>19.504792626832447</v>
      </c>
      <c r="AM116" s="216">
        <v>25.626092012971622</v>
      </c>
      <c r="AN116" s="216">
        <v>33.626893427159864</v>
      </c>
      <c r="AO116" s="216">
        <v>44.12669188071245</v>
      </c>
      <c r="AP116" s="216">
        <v>57.917863759497173</v>
      </c>
      <c r="AQ116" s="216">
        <v>76.044972122578912</v>
      </c>
      <c r="AR116" s="216">
        <v>100.02907682679351</v>
      </c>
      <c r="AS116" s="216">
        <v>131.47133652884168</v>
      </c>
      <c r="AT116" s="216">
        <v>172.51130098092673</v>
      </c>
      <c r="AU116" s="216">
        <v>225.62002581333232</v>
      </c>
      <c r="AV116" s="216">
        <v>294.13345839314832</v>
      </c>
      <c r="AW116" s="216">
        <v>380.97197796924667</v>
      </c>
      <c r="AX116" s="216">
        <v>490.58305931999433</v>
      </c>
      <c r="AY116" s="216">
        <v>627.41846580787501</v>
      </c>
      <c r="AZ116" s="216">
        <v>795.79802354405876</v>
      </c>
    </row>
    <row r="117" spans="1:52" x14ac:dyDescent="0.35">
      <c r="A117" s="232" t="s">
        <v>105</v>
      </c>
      <c r="B117" s="216">
        <v>0</v>
      </c>
      <c r="C117" s="216">
        <v>0</v>
      </c>
      <c r="D117" s="216">
        <v>0</v>
      </c>
      <c r="E117" s="216">
        <v>0</v>
      </c>
      <c r="F117" s="216">
        <v>0</v>
      </c>
      <c r="G117" s="216">
        <v>0</v>
      </c>
      <c r="H117" s="216">
        <v>0</v>
      </c>
      <c r="I117" s="216">
        <v>0</v>
      </c>
      <c r="J117" s="216">
        <v>0</v>
      </c>
      <c r="K117" s="216">
        <v>0</v>
      </c>
      <c r="L117" s="216">
        <v>0</v>
      </c>
      <c r="M117" s="216">
        <v>0</v>
      </c>
      <c r="N117" s="216">
        <v>0</v>
      </c>
      <c r="O117" s="216">
        <v>0</v>
      </c>
      <c r="P117" s="216">
        <v>0</v>
      </c>
      <c r="Q117" s="216">
        <v>0</v>
      </c>
      <c r="R117" s="216">
        <v>0</v>
      </c>
      <c r="S117" s="216">
        <v>0</v>
      </c>
      <c r="T117" s="216">
        <v>0</v>
      </c>
      <c r="U117" s="216">
        <v>0</v>
      </c>
      <c r="V117" s="216">
        <v>0</v>
      </c>
      <c r="W117" s="216">
        <v>0</v>
      </c>
      <c r="X117" s="216">
        <v>0</v>
      </c>
      <c r="Y117" s="216">
        <v>0</v>
      </c>
      <c r="Z117" s="216">
        <v>0</v>
      </c>
      <c r="AA117" s="216">
        <v>0</v>
      </c>
      <c r="AB117" s="216">
        <v>0</v>
      </c>
      <c r="AC117" s="216">
        <v>0</v>
      </c>
      <c r="AD117" s="216">
        <v>0</v>
      </c>
      <c r="AE117" s="216">
        <v>0</v>
      </c>
      <c r="AF117" s="216">
        <v>0</v>
      </c>
      <c r="AG117" s="216">
        <v>0</v>
      </c>
      <c r="AH117" s="216">
        <v>0</v>
      </c>
      <c r="AI117" s="216">
        <v>0</v>
      </c>
      <c r="AJ117" s="216">
        <v>0</v>
      </c>
      <c r="AK117" s="216">
        <v>0</v>
      </c>
      <c r="AL117" s="216">
        <v>0</v>
      </c>
      <c r="AM117" s="216">
        <v>0</v>
      </c>
      <c r="AN117" s="216">
        <v>0</v>
      </c>
      <c r="AO117" s="216">
        <v>0</v>
      </c>
      <c r="AP117" s="216">
        <v>0</v>
      </c>
      <c r="AQ117" s="216">
        <v>0</v>
      </c>
      <c r="AR117" s="216">
        <v>0</v>
      </c>
      <c r="AS117" s="216">
        <v>0</v>
      </c>
      <c r="AT117" s="216">
        <v>0</v>
      </c>
      <c r="AU117" s="216">
        <v>0</v>
      </c>
      <c r="AV117" s="216">
        <v>0</v>
      </c>
      <c r="AW117" s="216">
        <v>0</v>
      </c>
      <c r="AX117" s="216">
        <v>0</v>
      </c>
      <c r="AY117" s="216">
        <v>0</v>
      </c>
      <c r="AZ117" s="216">
        <v>0</v>
      </c>
    </row>
    <row r="118" spans="1:52" hidden="1" x14ac:dyDescent="0.35">
      <c r="A118" s="230"/>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231"/>
      <c r="Y118" s="231"/>
      <c r="Z118" s="231"/>
      <c r="AA118" s="231"/>
      <c r="AB118" s="231"/>
      <c r="AC118" s="231"/>
      <c r="AD118" s="231"/>
      <c r="AE118" s="231"/>
      <c r="AF118" s="231"/>
      <c r="AG118" s="231"/>
      <c r="AH118" s="231"/>
      <c r="AI118" s="231"/>
      <c r="AJ118" s="231"/>
      <c r="AK118" s="231"/>
      <c r="AL118" s="231"/>
      <c r="AM118" s="231"/>
      <c r="AN118" s="231"/>
      <c r="AO118" s="231"/>
      <c r="AP118" s="231"/>
      <c r="AQ118" s="231"/>
      <c r="AR118" s="231"/>
      <c r="AS118" s="231"/>
      <c r="AT118" s="231"/>
      <c r="AU118" s="231"/>
      <c r="AV118" s="231"/>
      <c r="AW118" s="231"/>
      <c r="AX118" s="231"/>
      <c r="AY118" s="231"/>
      <c r="AZ118" s="231"/>
    </row>
    <row r="119" spans="1:52" hidden="1" x14ac:dyDescent="0.35">
      <c r="A119" s="232"/>
      <c r="B119" s="216"/>
      <c r="C119" s="216"/>
      <c r="D119" s="216"/>
      <c r="E119" s="216"/>
      <c r="F119" s="216"/>
      <c r="G119" s="216"/>
      <c r="H119" s="216"/>
      <c r="I119" s="216"/>
      <c r="J119" s="216"/>
      <c r="K119" s="216"/>
      <c r="L119" s="216"/>
      <c r="M119" s="216"/>
      <c r="N119" s="216"/>
      <c r="O119" s="216"/>
      <c r="P119" s="216"/>
      <c r="Q119" s="216"/>
      <c r="R119" s="216"/>
      <c r="S119" s="216"/>
      <c r="T119" s="216"/>
      <c r="U119" s="216"/>
      <c r="V119" s="216"/>
      <c r="W119" s="216"/>
      <c r="X119" s="216"/>
      <c r="Y119" s="216"/>
      <c r="Z119" s="216"/>
      <c r="AA119" s="216"/>
      <c r="AB119" s="216"/>
      <c r="AC119" s="216"/>
      <c r="AD119" s="216"/>
      <c r="AE119" s="216"/>
      <c r="AF119" s="216"/>
      <c r="AG119" s="216"/>
      <c r="AH119" s="216"/>
      <c r="AI119" s="216"/>
      <c r="AJ119" s="216"/>
      <c r="AK119" s="216"/>
      <c r="AL119" s="216"/>
      <c r="AM119" s="216"/>
      <c r="AN119" s="216"/>
      <c r="AO119" s="216"/>
      <c r="AP119" s="216"/>
      <c r="AQ119" s="216"/>
      <c r="AR119" s="216"/>
      <c r="AS119" s="216"/>
      <c r="AT119" s="216"/>
      <c r="AU119" s="216"/>
      <c r="AV119" s="216"/>
      <c r="AW119" s="216"/>
      <c r="AX119" s="216"/>
      <c r="AY119" s="216"/>
      <c r="AZ119" s="216"/>
    </row>
    <row r="120" spans="1:52" hidden="1" x14ac:dyDescent="0.35">
      <c r="A120" s="232"/>
      <c r="B120" s="216"/>
      <c r="C120" s="216"/>
      <c r="D120" s="216"/>
      <c r="E120" s="216"/>
      <c r="F120" s="216"/>
      <c r="G120" s="216"/>
      <c r="H120" s="216"/>
      <c r="I120" s="216"/>
      <c r="J120" s="216"/>
      <c r="K120" s="216"/>
      <c r="L120" s="216"/>
      <c r="M120" s="216"/>
      <c r="N120" s="216"/>
      <c r="O120" s="216"/>
      <c r="P120" s="216"/>
      <c r="Q120" s="216"/>
      <c r="R120" s="216"/>
      <c r="S120" s="216"/>
      <c r="T120" s="216"/>
      <c r="U120" s="216"/>
      <c r="V120" s="216"/>
      <c r="W120" s="216"/>
      <c r="X120" s="216"/>
      <c r="Y120" s="216"/>
      <c r="Z120" s="216"/>
      <c r="AA120" s="216"/>
      <c r="AB120" s="216"/>
      <c r="AC120" s="216"/>
      <c r="AD120" s="216"/>
      <c r="AE120" s="216"/>
      <c r="AF120" s="216"/>
      <c r="AG120" s="216"/>
      <c r="AH120" s="216"/>
      <c r="AI120" s="216"/>
      <c r="AJ120" s="216"/>
      <c r="AK120" s="216"/>
      <c r="AL120" s="216"/>
      <c r="AM120" s="216"/>
      <c r="AN120" s="216"/>
      <c r="AO120" s="216"/>
      <c r="AP120" s="216"/>
      <c r="AQ120" s="216"/>
      <c r="AR120" s="216"/>
      <c r="AS120" s="216"/>
      <c r="AT120" s="216"/>
      <c r="AU120" s="216"/>
      <c r="AV120" s="216"/>
      <c r="AW120" s="216"/>
      <c r="AX120" s="216"/>
      <c r="AY120" s="216"/>
      <c r="AZ120" s="216"/>
    </row>
    <row r="121" spans="1:52" hidden="1" x14ac:dyDescent="0.35">
      <c r="A121" s="232"/>
      <c r="B121" s="216"/>
      <c r="C121" s="216"/>
      <c r="D121" s="216"/>
      <c r="E121" s="216"/>
      <c r="F121" s="216"/>
      <c r="G121" s="216"/>
      <c r="H121" s="216"/>
      <c r="I121" s="216"/>
      <c r="J121" s="216"/>
      <c r="K121" s="216"/>
      <c r="L121" s="216"/>
      <c r="M121" s="216"/>
      <c r="N121" s="216"/>
      <c r="O121" s="216"/>
      <c r="P121" s="216"/>
      <c r="Q121" s="216"/>
      <c r="R121" s="216"/>
      <c r="S121" s="216"/>
      <c r="T121" s="216"/>
      <c r="U121" s="216"/>
      <c r="V121" s="216"/>
      <c r="W121" s="216"/>
      <c r="X121" s="216"/>
      <c r="Y121" s="216"/>
      <c r="Z121" s="216"/>
      <c r="AA121" s="216"/>
      <c r="AB121" s="216"/>
      <c r="AC121" s="216"/>
      <c r="AD121" s="216"/>
      <c r="AE121" s="216"/>
      <c r="AF121" s="216"/>
      <c r="AG121" s="216"/>
      <c r="AH121" s="216"/>
      <c r="AI121" s="216"/>
      <c r="AJ121" s="216"/>
      <c r="AK121" s="216"/>
      <c r="AL121" s="216"/>
      <c r="AM121" s="216"/>
      <c r="AN121" s="216"/>
      <c r="AO121" s="216"/>
      <c r="AP121" s="216"/>
      <c r="AQ121" s="216"/>
      <c r="AR121" s="216"/>
      <c r="AS121" s="216"/>
      <c r="AT121" s="216"/>
      <c r="AU121" s="216"/>
      <c r="AV121" s="216"/>
      <c r="AW121" s="216"/>
      <c r="AX121" s="216"/>
      <c r="AY121" s="216"/>
      <c r="AZ121" s="216"/>
    </row>
    <row r="122" spans="1:52" hidden="1" x14ac:dyDescent="0.35">
      <c r="A122" s="232"/>
      <c r="B122" s="216"/>
      <c r="C122" s="216"/>
      <c r="D122" s="216"/>
      <c r="E122" s="216"/>
      <c r="F122" s="216"/>
      <c r="G122" s="216"/>
      <c r="H122" s="216"/>
      <c r="I122" s="216"/>
      <c r="J122" s="216"/>
      <c r="K122" s="216"/>
      <c r="L122" s="216"/>
      <c r="M122" s="216"/>
      <c r="N122" s="216"/>
      <c r="O122" s="216"/>
      <c r="P122" s="216"/>
      <c r="Q122" s="216"/>
      <c r="R122" s="216"/>
      <c r="S122" s="216"/>
      <c r="T122" s="216"/>
      <c r="U122" s="216"/>
      <c r="V122" s="216"/>
      <c r="W122" s="216"/>
      <c r="X122" s="216"/>
      <c r="Y122" s="216"/>
      <c r="Z122" s="216"/>
      <c r="AA122" s="216"/>
      <c r="AB122" s="216"/>
      <c r="AC122" s="216"/>
      <c r="AD122" s="216"/>
      <c r="AE122" s="216"/>
      <c r="AF122" s="216"/>
      <c r="AG122" s="216"/>
      <c r="AH122" s="216"/>
      <c r="AI122" s="216"/>
      <c r="AJ122" s="216"/>
      <c r="AK122" s="216"/>
      <c r="AL122" s="216"/>
      <c r="AM122" s="216"/>
      <c r="AN122" s="216"/>
      <c r="AO122" s="216"/>
      <c r="AP122" s="216"/>
      <c r="AQ122" s="216"/>
      <c r="AR122" s="216"/>
      <c r="AS122" s="216"/>
      <c r="AT122" s="216"/>
      <c r="AU122" s="216"/>
      <c r="AV122" s="216"/>
      <c r="AW122" s="216"/>
      <c r="AX122" s="216"/>
      <c r="AY122" s="216"/>
      <c r="AZ122" s="216"/>
    </row>
    <row r="123" spans="1:52" hidden="1" x14ac:dyDescent="0.35">
      <c r="A123" s="232"/>
      <c r="B123" s="216"/>
      <c r="C123" s="216"/>
      <c r="D123" s="216"/>
      <c r="E123" s="216"/>
      <c r="F123" s="216"/>
      <c r="G123" s="216"/>
      <c r="H123" s="216"/>
      <c r="I123" s="216"/>
      <c r="J123" s="216"/>
      <c r="K123" s="216"/>
      <c r="L123" s="216"/>
      <c r="M123" s="216"/>
      <c r="N123" s="216"/>
      <c r="O123" s="216"/>
      <c r="P123" s="216"/>
      <c r="Q123" s="216"/>
      <c r="R123" s="216"/>
      <c r="S123" s="216"/>
      <c r="T123" s="216"/>
      <c r="U123" s="216"/>
      <c r="V123" s="216"/>
      <c r="W123" s="216"/>
      <c r="X123" s="216"/>
      <c r="Y123" s="216"/>
      <c r="Z123" s="216"/>
      <c r="AA123" s="216"/>
      <c r="AB123" s="216"/>
      <c r="AC123" s="216"/>
      <c r="AD123" s="216"/>
      <c r="AE123" s="216"/>
      <c r="AF123" s="216"/>
      <c r="AG123" s="216"/>
      <c r="AH123" s="216"/>
      <c r="AI123" s="216"/>
      <c r="AJ123" s="216"/>
      <c r="AK123" s="216"/>
      <c r="AL123" s="216"/>
      <c r="AM123" s="216"/>
      <c r="AN123" s="216"/>
      <c r="AO123" s="216"/>
      <c r="AP123" s="216"/>
      <c r="AQ123" s="216"/>
      <c r="AR123" s="216"/>
      <c r="AS123" s="216"/>
      <c r="AT123" s="216"/>
      <c r="AU123" s="216"/>
      <c r="AV123" s="216"/>
      <c r="AW123" s="216"/>
      <c r="AX123" s="216"/>
      <c r="AY123" s="216"/>
      <c r="AZ123" s="216"/>
    </row>
    <row r="124" spans="1:52" hidden="1" x14ac:dyDescent="0.35">
      <c r="A124" s="232"/>
      <c r="B124" s="216"/>
      <c r="C124" s="216"/>
      <c r="D124" s="216"/>
      <c r="E124" s="216"/>
      <c r="F124" s="216"/>
      <c r="G124" s="216"/>
      <c r="H124" s="216"/>
      <c r="I124" s="216"/>
      <c r="J124" s="216"/>
      <c r="K124" s="216"/>
      <c r="L124" s="216"/>
      <c r="M124" s="216"/>
      <c r="N124" s="216"/>
      <c r="O124" s="216"/>
      <c r="P124" s="216"/>
      <c r="Q124" s="216"/>
      <c r="R124" s="216"/>
      <c r="S124" s="216"/>
      <c r="T124" s="216"/>
      <c r="U124" s="216"/>
      <c r="V124" s="216"/>
      <c r="W124" s="216"/>
      <c r="X124" s="216"/>
      <c r="Y124" s="216"/>
      <c r="Z124" s="216"/>
      <c r="AA124" s="216"/>
      <c r="AB124" s="216"/>
      <c r="AC124" s="216"/>
      <c r="AD124" s="216"/>
      <c r="AE124" s="216"/>
      <c r="AF124" s="216"/>
      <c r="AG124" s="216"/>
      <c r="AH124" s="216"/>
      <c r="AI124" s="216"/>
      <c r="AJ124" s="216"/>
      <c r="AK124" s="216"/>
      <c r="AL124" s="216"/>
      <c r="AM124" s="216"/>
      <c r="AN124" s="216"/>
      <c r="AO124" s="216"/>
      <c r="AP124" s="216"/>
      <c r="AQ124" s="216"/>
      <c r="AR124" s="216"/>
      <c r="AS124" s="216"/>
      <c r="AT124" s="216"/>
      <c r="AU124" s="216"/>
      <c r="AV124" s="216"/>
      <c r="AW124" s="216"/>
      <c r="AX124" s="216"/>
      <c r="AY124" s="216"/>
      <c r="AZ124" s="216"/>
    </row>
    <row r="125" spans="1:52" hidden="1" x14ac:dyDescent="0.35">
      <c r="A125" s="232"/>
      <c r="B125" s="216"/>
      <c r="C125" s="216"/>
      <c r="D125" s="216"/>
      <c r="E125" s="216"/>
      <c r="F125" s="216"/>
      <c r="G125" s="216"/>
      <c r="H125" s="216"/>
      <c r="I125" s="216"/>
      <c r="J125" s="216"/>
      <c r="K125" s="216"/>
      <c r="L125" s="216"/>
      <c r="M125" s="216"/>
      <c r="N125" s="216"/>
      <c r="O125" s="216"/>
      <c r="P125" s="216"/>
      <c r="Q125" s="216"/>
      <c r="R125" s="216"/>
      <c r="S125" s="216"/>
      <c r="T125" s="216"/>
      <c r="U125" s="216"/>
      <c r="V125" s="216"/>
      <c r="W125" s="216"/>
      <c r="X125" s="216"/>
      <c r="Y125" s="216"/>
      <c r="Z125" s="216"/>
      <c r="AA125" s="216"/>
      <c r="AB125" s="216"/>
      <c r="AC125" s="216"/>
      <c r="AD125" s="216"/>
      <c r="AE125" s="216"/>
      <c r="AF125" s="216"/>
      <c r="AG125" s="216"/>
      <c r="AH125" s="216"/>
      <c r="AI125" s="216"/>
      <c r="AJ125" s="216"/>
      <c r="AK125" s="216"/>
      <c r="AL125" s="216"/>
      <c r="AM125" s="216"/>
      <c r="AN125" s="216"/>
      <c r="AO125" s="216"/>
      <c r="AP125" s="216"/>
      <c r="AQ125" s="216"/>
      <c r="AR125" s="216"/>
      <c r="AS125" s="216"/>
      <c r="AT125" s="216"/>
      <c r="AU125" s="216"/>
      <c r="AV125" s="216"/>
      <c r="AW125" s="216"/>
      <c r="AX125" s="216"/>
      <c r="AY125" s="216"/>
      <c r="AZ125" s="216"/>
    </row>
    <row r="126" spans="1:52" x14ac:dyDescent="0.35">
      <c r="A126" s="230" t="s">
        <v>95</v>
      </c>
      <c r="B126" s="231">
        <v>0</v>
      </c>
      <c r="C126" s="231">
        <v>0</v>
      </c>
      <c r="D126" s="231">
        <v>0</v>
      </c>
      <c r="E126" s="231">
        <v>0</v>
      </c>
      <c r="F126" s="231">
        <v>0</v>
      </c>
      <c r="G126" s="231">
        <v>0</v>
      </c>
      <c r="H126" s="231">
        <v>0</v>
      </c>
      <c r="I126" s="231">
        <v>0</v>
      </c>
      <c r="J126" s="231">
        <v>0</v>
      </c>
      <c r="K126" s="231">
        <v>0</v>
      </c>
      <c r="L126" s="231">
        <v>0</v>
      </c>
      <c r="M126" s="231">
        <v>0</v>
      </c>
      <c r="N126" s="231">
        <v>0</v>
      </c>
      <c r="O126" s="231">
        <v>0</v>
      </c>
      <c r="P126" s="231">
        <v>0</v>
      </c>
      <c r="Q126" s="231">
        <v>0</v>
      </c>
      <c r="R126" s="231">
        <v>36.434959374155554</v>
      </c>
      <c r="S126" s="231">
        <v>95.183340573181539</v>
      </c>
      <c r="T126" s="231">
        <v>175.5209752874317</v>
      </c>
      <c r="U126" s="231">
        <v>275.85644177806853</v>
      </c>
      <c r="V126" s="231">
        <v>570.88026709222879</v>
      </c>
      <c r="W126" s="231">
        <v>964.38143245071171</v>
      </c>
      <c r="X126" s="231">
        <v>1423.7411109020452</v>
      </c>
      <c r="Y126" s="231">
        <v>1932.6214780802422</v>
      </c>
      <c r="Z126" s="231">
        <v>2528.3051133500539</v>
      </c>
      <c r="AA126" s="231">
        <v>3257.2626584248042</v>
      </c>
      <c r="AB126" s="231">
        <v>4110.7751983264379</v>
      </c>
      <c r="AC126" s="231">
        <v>5078.0632986645132</v>
      </c>
      <c r="AD126" s="231">
        <v>6150.0244313647763</v>
      </c>
      <c r="AE126" s="231">
        <v>7320.0081108227496</v>
      </c>
      <c r="AF126" s="231">
        <v>8592.6925294337998</v>
      </c>
      <c r="AG126" s="231">
        <v>9970.2255790986692</v>
      </c>
      <c r="AH126" s="231">
        <v>11472.595164094982</v>
      </c>
      <c r="AI126" s="231">
        <v>13069.67410649054</v>
      </c>
      <c r="AJ126" s="231">
        <v>14782.380707272941</v>
      </c>
      <c r="AK126" s="231">
        <v>16590.146156486458</v>
      </c>
      <c r="AL126" s="231">
        <v>18478.140760581264</v>
      </c>
      <c r="AM126" s="231">
        <v>20417.816076507159</v>
      </c>
      <c r="AN126" s="231">
        <v>22377.392291052274</v>
      </c>
      <c r="AO126" s="231">
        <v>24305.223807724011</v>
      </c>
      <c r="AP126" s="231">
        <v>26169.365216829989</v>
      </c>
      <c r="AQ126" s="231">
        <v>27923.825651570143</v>
      </c>
      <c r="AR126" s="231">
        <v>29529.721710753034</v>
      </c>
      <c r="AS126" s="231">
        <v>30955.90416258906</v>
      </c>
      <c r="AT126" s="231">
        <v>32207.631629548381</v>
      </c>
      <c r="AU126" s="231">
        <v>33273.305328127601</v>
      </c>
      <c r="AV126" s="231">
        <v>34161.59426267587</v>
      </c>
      <c r="AW126" s="231">
        <v>34856.878437303792</v>
      </c>
      <c r="AX126" s="231">
        <v>35393.50275409576</v>
      </c>
      <c r="AY126" s="231">
        <v>35799.73738924908</v>
      </c>
      <c r="AZ126" s="231">
        <v>36089.564003107647</v>
      </c>
    </row>
    <row r="127" spans="1:52" x14ac:dyDescent="0.35">
      <c r="A127" s="232" t="s">
        <v>102</v>
      </c>
      <c r="B127" s="216">
        <v>0</v>
      </c>
      <c r="C127" s="216">
        <v>0</v>
      </c>
      <c r="D127" s="216">
        <v>0</v>
      </c>
      <c r="E127" s="216">
        <v>0</v>
      </c>
      <c r="F127" s="216">
        <v>0</v>
      </c>
      <c r="G127" s="216">
        <v>0</v>
      </c>
      <c r="H127" s="216">
        <v>0</v>
      </c>
      <c r="I127" s="216">
        <v>0</v>
      </c>
      <c r="J127" s="216">
        <v>0</v>
      </c>
      <c r="K127" s="216">
        <v>0</v>
      </c>
      <c r="L127" s="216">
        <v>0</v>
      </c>
      <c r="M127" s="216">
        <v>0</v>
      </c>
      <c r="N127" s="216">
        <v>0</v>
      </c>
      <c r="O127" s="216">
        <v>0</v>
      </c>
      <c r="P127" s="216">
        <v>0</v>
      </c>
      <c r="Q127" s="216">
        <v>0</v>
      </c>
      <c r="R127" s="216">
        <v>0</v>
      </c>
      <c r="S127" s="216">
        <v>0</v>
      </c>
      <c r="T127" s="216">
        <v>0</v>
      </c>
      <c r="U127" s="216">
        <v>0</v>
      </c>
      <c r="V127" s="216">
        <v>0</v>
      </c>
      <c r="W127" s="216">
        <v>0</v>
      </c>
      <c r="X127" s="216">
        <v>0</v>
      </c>
      <c r="Y127" s="216">
        <v>0</v>
      </c>
      <c r="Z127" s="216">
        <v>0</v>
      </c>
      <c r="AA127" s="216">
        <v>0</v>
      </c>
      <c r="AB127" s="216">
        <v>0</v>
      </c>
      <c r="AC127" s="216">
        <v>0</v>
      </c>
      <c r="AD127" s="216">
        <v>0</v>
      </c>
      <c r="AE127" s="216">
        <v>0</v>
      </c>
      <c r="AF127" s="216">
        <v>0</v>
      </c>
      <c r="AG127" s="216">
        <v>0</v>
      </c>
      <c r="AH127" s="216">
        <v>0</v>
      </c>
      <c r="AI127" s="216">
        <v>0</v>
      </c>
      <c r="AJ127" s="216">
        <v>0</v>
      </c>
      <c r="AK127" s="216">
        <v>0</v>
      </c>
      <c r="AL127" s="216">
        <v>0</v>
      </c>
      <c r="AM127" s="216">
        <v>0</v>
      </c>
      <c r="AN127" s="216">
        <v>0</v>
      </c>
      <c r="AO127" s="216">
        <v>0</v>
      </c>
      <c r="AP127" s="216">
        <v>0</v>
      </c>
      <c r="AQ127" s="216">
        <v>0</v>
      </c>
      <c r="AR127" s="216">
        <v>0</v>
      </c>
      <c r="AS127" s="216">
        <v>0</v>
      </c>
      <c r="AT127" s="216">
        <v>0</v>
      </c>
      <c r="AU127" s="216">
        <v>0</v>
      </c>
      <c r="AV127" s="216">
        <v>0</v>
      </c>
      <c r="AW127" s="216">
        <v>0</v>
      </c>
      <c r="AX127" s="216">
        <v>0</v>
      </c>
      <c r="AY127" s="216">
        <v>0</v>
      </c>
      <c r="AZ127" s="216">
        <v>0</v>
      </c>
    </row>
    <row r="128" spans="1:52" x14ac:dyDescent="0.35">
      <c r="A128" s="232" t="s">
        <v>92</v>
      </c>
      <c r="B128" s="216">
        <v>0</v>
      </c>
      <c r="C128" s="216">
        <v>0</v>
      </c>
      <c r="D128" s="216">
        <v>0</v>
      </c>
      <c r="E128" s="216">
        <v>0</v>
      </c>
      <c r="F128" s="216">
        <v>0</v>
      </c>
      <c r="G128" s="216">
        <v>0</v>
      </c>
      <c r="H128" s="216">
        <v>0</v>
      </c>
      <c r="I128" s="216">
        <v>0</v>
      </c>
      <c r="J128" s="216">
        <v>0</v>
      </c>
      <c r="K128" s="216">
        <v>0</v>
      </c>
      <c r="L128" s="216">
        <v>0</v>
      </c>
      <c r="M128" s="216">
        <v>0</v>
      </c>
      <c r="N128" s="216">
        <v>0</v>
      </c>
      <c r="O128" s="216">
        <v>0</v>
      </c>
      <c r="P128" s="216">
        <v>0</v>
      </c>
      <c r="Q128" s="216">
        <v>0</v>
      </c>
      <c r="R128" s="216">
        <v>3.4489596200965198</v>
      </c>
      <c r="S128" s="216">
        <v>8.6230189694776289</v>
      </c>
      <c r="T128" s="216">
        <v>15.706639313057044</v>
      </c>
      <c r="U128" s="216">
        <v>24.579085152887053</v>
      </c>
      <c r="V128" s="216">
        <v>51.43915051684548</v>
      </c>
      <c r="W128" s="216">
        <v>87.077058135486212</v>
      </c>
      <c r="X128" s="216">
        <v>128.40781104845476</v>
      </c>
      <c r="Y128" s="216">
        <v>173.940535743033</v>
      </c>
      <c r="Z128" s="216">
        <v>227.10382169492243</v>
      </c>
      <c r="AA128" s="216">
        <v>292.32713143869069</v>
      </c>
      <c r="AB128" s="216">
        <v>368.91793401712329</v>
      </c>
      <c r="AC128" s="216">
        <v>455.9457903958957</v>
      </c>
      <c r="AD128" s="216">
        <v>552.65511250940563</v>
      </c>
      <c r="AE128" s="216">
        <v>658.64671987031534</v>
      </c>
      <c r="AF128" s="216">
        <v>774.38800433728193</v>
      </c>
      <c r="AG128" s="216">
        <v>900.21073356083355</v>
      </c>
      <c r="AH128" s="216">
        <v>1038.0945472017083</v>
      </c>
      <c r="AI128" s="216">
        <v>1185.5438747983865</v>
      </c>
      <c r="AJ128" s="216">
        <v>1344.3294856537718</v>
      </c>
      <c r="AK128" s="216">
        <v>1513.2164288450961</v>
      </c>
      <c r="AL128" s="216">
        <v>1690.4328936638296</v>
      </c>
      <c r="AM128" s="216">
        <v>1874.0497718446024</v>
      </c>
      <c r="AN128" s="216">
        <v>2060.6653329599635</v>
      </c>
      <c r="AO128" s="216">
        <v>2246.2862389039933</v>
      </c>
      <c r="AP128" s="216">
        <v>2427.3370294615338</v>
      </c>
      <c r="AQ128" s="216">
        <v>2600.0892110628429</v>
      </c>
      <c r="AR128" s="216">
        <v>2760.4647842213512</v>
      </c>
      <c r="AS128" s="216">
        <v>2906.0729748838125</v>
      </c>
      <c r="AT128" s="216">
        <v>3036.7555161125588</v>
      </c>
      <c r="AU128" s="216">
        <v>3151.8111851341655</v>
      </c>
      <c r="AV128" s="216">
        <v>3251.452513577658</v>
      </c>
      <c r="AW128" s="216">
        <v>3334.5963644097446</v>
      </c>
      <c r="AX128" s="216">
        <v>3403.9918368079607</v>
      </c>
      <c r="AY128" s="216">
        <v>3462.675404823096</v>
      </c>
      <c r="AZ128" s="216">
        <v>3511.5275575333271</v>
      </c>
    </row>
    <row r="129" spans="1:52" x14ac:dyDescent="0.35">
      <c r="A129" s="232" t="s">
        <v>103</v>
      </c>
      <c r="B129" s="216">
        <v>0</v>
      </c>
      <c r="C129" s="216">
        <v>0</v>
      </c>
      <c r="D129" s="216">
        <v>0</v>
      </c>
      <c r="E129" s="216">
        <v>0</v>
      </c>
      <c r="F129" s="216">
        <v>0</v>
      </c>
      <c r="G129" s="216">
        <v>0</v>
      </c>
      <c r="H129" s="216">
        <v>0</v>
      </c>
      <c r="I129" s="216">
        <v>0</v>
      </c>
      <c r="J129" s="216">
        <v>0</v>
      </c>
      <c r="K129" s="216">
        <v>0</v>
      </c>
      <c r="L129" s="216">
        <v>0</v>
      </c>
      <c r="M129" s="216">
        <v>0</v>
      </c>
      <c r="N129" s="216">
        <v>0</v>
      </c>
      <c r="O129" s="216">
        <v>0</v>
      </c>
      <c r="P129" s="216">
        <v>0</v>
      </c>
      <c r="Q129" s="216">
        <v>0</v>
      </c>
      <c r="R129" s="216">
        <v>0</v>
      </c>
      <c r="S129" s="216">
        <v>0</v>
      </c>
      <c r="T129" s="216">
        <v>0</v>
      </c>
      <c r="U129" s="216">
        <v>0</v>
      </c>
      <c r="V129" s="216">
        <v>0</v>
      </c>
      <c r="W129" s="216">
        <v>0</v>
      </c>
      <c r="X129" s="216">
        <v>0</v>
      </c>
      <c r="Y129" s="216">
        <v>0</v>
      </c>
      <c r="Z129" s="216">
        <v>0</v>
      </c>
      <c r="AA129" s="216">
        <v>0</v>
      </c>
      <c r="AB129" s="216">
        <v>0</v>
      </c>
      <c r="AC129" s="216">
        <v>0</v>
      </c>
      <c r="AD129" s="216">
        <v>0</v>
      </c>
      <c r="AE129" s="216">
        <v>0</v>
      </c>
      <c r="AF129" s="216">
        <v>0</v>
      </c>
      <c r="AG129" s="216">
        <v>0</v>
      </c>
      <c r="AH129" s="216">
        <v>0</v>
      </c>
      <c r="AI129" s="216">
        <v>0</v>
      </c>
      <c r="AJ129" s="216">
        <v>0</v>
      </c>
      <c r="AK129" s="216">
        <v>0</v>
      </c>
      <c r="AL129" s="216">
        <v>0</v>
      </c>
      <c r="AM129" s="216">
        <v>0</v>
      </c>
      <c r="AN129" s="216">
        <v>0</v>
      </c>
      <c r="AO129" s="216">
        <v>0</v>
      </c>
      <c r="AP129" s="216">
        <v>0</v>
      </c>
      <c r="AQ129" s="216">
        <v>0</v>
      </c>
      <c r="AR129" s="216">
        <v>0</v>
      </c>
      <c r="AS129" s="216">
        <v>0</v>
      </c>
      <c r="AT129" s="216">
        <v>0</v>
      </c>
      <c r="AU129" s="216">
        <v>0</v>
      </c>
      <c r="AV129" s="216">
        <v>0</v>
      </c>
      <c r="AW129" s="216">
        <v>0</v>
      </c>
      <c r="AX129" s="216">
        <v>0</v>
      </c>
      <c r="AY129" s="216">
        <v>0</v>
      </c>
      <c r="AZ129" s="216">
        <v>0</v>
      </c>
    </row>
    <row r="130" spans="1:52" x14ac:dyDescent="0.35">
      <c r="A130" s="232" t="s">
        <v>104</v>
      </c>
      <c r="B130" s="216">
        <v>0</v>
      </c>
      <c r="C130" s="216">
        <v>0</v>
      </c>
      <c r="D130" s="216">
        <v>0</v>
      </c>
      <c r="E130" s="216">
        <v>0</v>
      </c>
      <c r="F130" s="216">
        <v>0</v>
      </c>
      <c r="G130" s="216">
        <v>0</v>
      </c>
      <c r="H130" s="216">
        <v>0</v>
      </c>
      <c r="I130" s="216">
        <v>0</v>
      </c>
      <c r="J130" s="216">
        <v>0</v>
      </c>
      <c r="K130" s="216">
        <v>0</v>
      </c>
      <c r="L130" s="216">
        <v>0</v>
      </c>
      <c r="M130" s="216">
        <v>0</v>
      </c>
      <c r="N130" s="216">
        <v>0</v>
      </c>
      <c r="O130" s="216">
        <v>0</v>
      </c>
      <c r="P130" s="216">
        <v>0</v>
      </c>
      <c r="Q130" s="216">
        <v>0</v>
      </c>
      <c r="R130" s="216">
        <v>0</v>
      </c>
      <c r="S130" s="216">
        <v>0</v>
      </c>
      <c r="T130" s="216">
        <v>0</v>
      </c>
      <c r="U130" s="216">
        <v>0</v>
      </c>
      <c r="V130" s="216">
        <v>0</v>
      </c>
      <c r="W130" s="216">
        <v>0</v>
      </c>
      <c r="X130" s="216">
        <v>0</v>
      </c>
      <c r="Y130" s="216">
        <v>0</v>
      </c>
      <c r="Z130" s="216">
        <v>0</v>
      </c>
      <c r="AA130" s="216">
        <v>0</v>
      </c>
      <c r="AB130" s="216">
        <v>0</v>
      </c>
      <c r="AC130" s="216">
        <v>0</v>
      </c>
      <c r="AD130" s="216">
        <v>0</v>
      </c>
      <c r="AE130" s="216">
        <v>0</v>
      </c>
      <c r="AF130" s="216">
        <v>0</v>
      </c>
      <c r="AG130" s="216">
        <v>0</v>
      </c>
      <c r="AH130" s="216">
        <v>0</v>
      </c>
      <c r="AI130" s="216">
        <v>0</v>
      </c>
      <c r="AJ130" s="216">
        <v>0</v>
      </c>
      <c r="AK130" s="216">
        <v>0</v>
      </c>
      <c r="AL130" s="216">
        <v>0</v>
      </c>
      <c r="AM130" s="216">
        <v>0</v>
      </c>
      <c r="AN130" s="216">
        <v>0</v>
      </c>
      <c r="AO130" s="216">
        <v>0</v>
      </c>
      <c r="AP130" s="216">
        <v>0</v>
      </c>
      <c r="AQ130" s="216">
        <v>0</v>
      </c>
      <c r="AR130" s="216">
        <v>0</v>
      </c>
      <c r="AS130" s="216">
        <v>0</v>
      </c>
      <c r="AT130" s="216">
        <v>0</v>
      </c>
      <c r="AU130" s="216">
        <v>0</v>
      </c>
      <c r="AV130" s="216">
        <v>0</v>
      </c>
      <c r="AW130" s="216">
        <v>0</v>
      </c>
      <c r="AX130" s="216">
        <v>0</v>
      </c>
      <c r="AY130" s="216">
        <v>0</v>
      </c>
      <c r="AZ130" s="216">
        <v>0</v>
      </c>
    </row>
    <row r="131" spans="1:52" x14ac:dyDescent="0.35">
      <c r="A131" s="232" t="s">
        <v>93</v>
      </c>
      <c r="B131" s="216">
        <v>0</v>
      </c>
      <c r="C131" s="216">
        <v>0</v>
      </c>
      <c r="D131" s="216">
        <v>0</v>
      </c>
      <c r="E131" s="216">
        <v>0</v>
      </c>
      <c r="F131" s="216">
        <v>0</v>
      </c>
      <c r="G131" s="216">
        <v>0</v>
      </c>
      <c r="H131" s="216">
        <v>0</v>
      </c>
      <c r="I131" s="216">
        <v>0</v>
      </c>
      <c r="J131" s="216">
        <v>0</v>
      </c>
      <c r="K131" s="216">
        <v>0</v>
      </c>
      <c r="L131" s="216">
        <v>0</v>
      </c>
      <c r="M131" s="216">
        <v>0</v>
      </c>
      <c r="N131" s="216">
        <v>0</v>
      </c>
      <c r="O131" s="216">
        <v>0</v>
      </c>
      <c r="P131" s="216">
        <v>0</v>
      </c>
      <c r="Q131" s="216">
        <v>0</v>
      </c>
      <c r="R131" s="216">
        <v>32.985999754059037</v>
      </c>
      <c r="S131" s="216">
        <v>86.560321603703912</v>
      </c>
      <c r="T131" s="216">
        <v>159.81433597437464</v>
      </c>
      <c r="U131" s="216">
        <v>251.27735662518148</v>
      </c>
      <c r="V131" s="216">
        <v>519.44111657538326</v>
      </c>
      <c r="W131" s="216">
        <v>877.30437431522546</v>
      </c>
      <c r="X131" s="216">
        <v>1295.3332998535905</v>
      </c>
      <c r="Y131" s="216">
        <v>1758.6809423372092</v>
      </c>
      <c r="Z131" s="216">
        <v>2301.2012916551316</v>
      </c>
      <c r="AA131" s="216">
        <v>2964.9355269861135</v>
      </c>
      <c r="AB131" s="216">
        <v>3741.8572643093148</v>
      </c>
      <c r="AC131" s="216">
        <v>4622.1175082686177</v>
      </c>
      <c r="AD131" s="216">
        <v>5597.3693188553707</v>
      </c>
      <c r="AE131" s="216">
        <v>6661.3613909524338</v>
      </c>
      <c r="AF131" s="216">
        <v>7818.3045250965188</v>
      </c>
      <c r="AG131" s="216">
        <v>9070.0148455378348</v>
      </c>
      <c r="AH131" s="216">
        <v>10434.500616893274</v>
      </c>
      <c r="AI131" s="216">
        <v>11884.130231692154</v>
      </c>
      <c r="AJ131" s="216">
        <v>13438.051221619169</v>
      </c>
      <c r="AK131" s="216">
        <v>15076.929727641364</v>
      </c>
      <c r="AL131" s="216">
        <v>16787.707866917433</v>
      </c>
      <c r="AM131" s="216">
        <v>18543.766304662557</v>
      </c>
      <c r="AN131" s="216">
        <v>20316.726958092309</v>
      </c>
      <c r="AO131" s="216">
        <v>22058.937568820016</v>
      </c>
      <c r="AP131" s="216">
        <v>23742.028187368454</v>
      </c>
      <c r="AQ131" s="216">
        <v>25323.736440507299</v>
      </c>
      <c r="AR131" s="216">
        <v>26769.256926531682</v>
      </c>
      <c r="AS131" s="216">
        <v>28049.831187705247</v>
      </c>
      <c r="AT131" s="216">
        <v>29170.876113435821</v>
      </c>
      <c r="AU131" s="216">
        <v>30121.494142993437</v>
      </c>
      <c r="AV131" s="216">
        <v>30910.141749098213</v>
      </c>
      <c r="AW131" s="216">
        <v>31522.28207289405</v>
      </c>
      <c r="AX131" s="216">
        <v>31989.5109172878</v>
      </c>
      <c r="AY131" s="216">
        <v>32337.061984425985</v>
      </c>
      <c r="AZ131" s="216">
        <v>32578.036445574322</v>
      </c>
    </row>
    <row r="132" spans="1:52" x14ac:dyDescent="0.35">
      <c r="A132" s="232" t="s">
        <v>94</v>
      </c>
      <c r="B132" s="216">
        <v>0</v>
      </c>
      <c r="C132" s="216">
        <v>0</v>
      </c>
      <c r="D132" s="216">
        <v>0</v>
      </c>
      <c r="E132" s="216">
        <v>0</v>
      </c>
      <c r="F132" s="216">
        <v>0</v>
      </c>
      <c r="G132" s="216">
        <v>0</v>
      </c>
      <c r="H132" s="216">
        <v>0</v>
      </c>
      <c r="I132" s="216">
        <v>0</v>
      </c>
      <c r="J132" s="216">
        <v>0</v>
      </c>
      <c r="K132" s="216">
        <v>0</v>
      </c>
      <c r="L132" s="216">
        <v>0</v>
      </c>
      <c r="M132" s="216">
        <v>0</v>
      </c>
      <c r="N132" s="216">
        <v>0</v>
      </c>
      <c r="O132" s="216">
        <v>0</v>
      </c>
      <c r="P132" s="216">
        <v>0</v>
      </c>
      <c r="Q132" s="216">
        <v>0</v>
      </c>
      <c r="R132" s="216">
        <v>0</v>
      </c>
      <c r="S132" s="216">
        <v>0</v>
      </c>
      <c r="T132" s="216">
        <v>0</v>
      </c>
      <c r="U132" s="216">
        <v>0</v>
      </c>
      <c r="V132" s="216">
        <v>0</v>
      </c>
      <c r="W132" s="216">
        <v>0</v>
      </c>
      <c r="X132" s="216">
        <v>0</v>
      </c>
      <c r="Y132" s="216">
        <v>0</v>
      </c>
      <c r="Z132" s="216">
        <v>0</v>
      </c>
      <c r="AA132" s="216">
        <v>0</v>
      </c>
      <c r="AB132" s="216">
        <v>0</v>
      </c>
      <c r="AC132" s="216">
        <v>0</v>
      </c>
      <c r="AD132" s="216">
        <v>0</v>
      </c>
      <c r="AE132" s="216">
        <v>0</v>
      </c>
      <c r="AF132" s="216">
        <v>0</v>
      </c>
      <c r="AG132" s="216">
        <v>0</v>
      </c>
      <c r="AH132" s="216">
        <v>0</v>
      </c>
      <c r="AI132" s="216">
        <v>0</v>
      </c>
      <c r="AJ132" s="216">
        <v>0</v>
      </c>
      <c r="AK132" s="216">
        <v>0</v>
      </c>
      <c r="AL132" s="216">
        <v>0</v>
      </c>
      <c r="AM132" s="216">
        <v>0</v>
      </c>
      <c r="AN132" s="216">
        <v>0</v>
      </c>
      <c r="AO132" s="216">
        <v>0</v>
      </c>
      <c r="AP132" s="216">
        <v>0</v>
      </c>
      <c r="AQ132" s="216">
        <v>0</v>
      </c>
      <c r="AR132" s="216">
        <v>0</v>
      </c>
      <c r="AS132" s="216">
        <v>0</v>
      </c>
      <c r="AT132" s="216">
        <v>0</v>
      </c>
      <c r="AU132" s="216">
        <v>0</v>
      </c>
      <c r="AV132" s="216">
        <v>0</v>
      </c>
      <c r="AW132" s="216">
        <v>0</v>
      </c>
      <c r="AX132" s="216">
        <v>0</v>
      </c>
      <c r="AY132" s="216">
        <v>0</v>
      </c>
      <c r="AZ132" s="216">
        <v>0</v>
      </c>
    </row>
    <row r="133" spans="1:52" x14ac:dyDescent="0.35">
      <c r="A133" s="232" t="s">
        <v>105</v>
      </c>
      <c r="B133" s="216">
        <v>0</v>
      </c>
      <c r="C133" s="216">
        <v>0</v>
      </c>
      <c r="D133" s="216">
        <v>0</v>
      </c>
      <c r="E133" s="216">
        <v>0</v>
      </c>
      <c r="F133" s="216">
        <v>0</v>
      </c>
      <c r="G133" s="216">
        <v>0</v>
      </c>
      <c r="H133" s="216">
        <v>0</v>
      </c>
      <c r="I133" s="216">
        <v>0</v>
      </c>
      <c r="J133" s="216">
        <v>0</v>
      </c>
      <c r="K133" s="216">
        <v>0</v>
      </c>
      <c r="L133" s="216">
        <v>0</v>
      </c>
      <c r="M133" s="216">
        <v>0</v>
      </c>
      <c r="N133" s="216">
        <v>0</v>
      </c>
      <c r="O133" s="216">
        <v>0</v>
      </c>
      <c r="P133" s="216">
        <v>0</v>
      </c>
      <c r="Q133" s="216">
        <v>0</v>
      </c>
      <c r="R133" s="216">
        <v>0</v>
      </c>
      <c r="S133" s="216">
        <v>0</v>
      </c>
      <c r="T133" s="216">
        <v>0</v>
      </c>
      <c r="U133" s="216">
        <v>0</v>
      </c>
      <c r="V133" s="216">
        <v>0</v>
      </c>
      <c r="W133" s="216">
        <v>0</v>
      </c>
      <c r="X133" s="216">
        <v>0</v>
      </c>
      <c r="Y133" s="216">
        <v>0</v>
      </c>
      <c r="Z133" s="216">
        <v>0</v>
      </c>
      <c r="AA133" s="216">
        <v>0</v>
      </c>
      <c r="AB133" s="216">
        <v>0</v>
      </c>
      <c r="AC133" s="216">
        <v>0</v>
      </c>
      <c r="AD133" s="216">
        <v>0</v>
      </c>
      <c r="AE133" s="216">
        <v>0</v>
      </c>
      <c r="AF133" s="216">
        <v>0</v>
      </c>
      <c r="AG133" s="216">
        <v>0</v>
      </c>
      <c r="AH133" s="216">
        <v>0</v>
      </c>
      <c r="AI133" s="216">
        <v>0</v>
      </c>
      <c r="AJ133" s="216">
        <v>0</v>
      </c>
      <c r="AK133" s="216">
        <v>0</v>
      </c>
      <c r="AL133" s="216">
        <v>0</v>
      </c>
      <c r="AM133" s="216">
        <v>0</v>
      </c>
      <c r="AN133" s="216">
        <v>0</v>
      </c>
      <c r="AO133" s="216">
        <v>0</v>
      </c>
      <c r="AP133" s="216">
        <v>0</v>
      </c>
      <c r="AQ133" s="216">
        <v>0</v>
      </c>
      <c r="AR133" s="216">
        <v>0</v>
      </c>
      <c r="AS133" s="216">
        <v>0</v>
      </c>
      <c r="AT133" s="216">
        <v>0</v>
      </c>
      <c r="AU133" s="216">
        <v>0</v>
      </c>
      <c r="AV133" s="216">
        <v>0</v>
      </c>
      <c r="AW133" s="216">
        <v>0</v>
      </c>
      <c r="AX133" s="216">
        <v>0</v>
      </c>
      <c r="AY133" s="216">
        <v>0</v>
      </c>
      <c r="AZ133" s="216">
        <v>0</v>
      </c>
    </row>
    <row r="134" spans="1:52" x14ac:dyDescent="0.35">
      <c r="A134" s="230" t="s">
        <v>96</v>
      </c>
      <c r="B134" s="231">
        <v>11.39536798389341</v>
      </c>
      <c r="C134" s="231">
        <v>12.620985622962539</v>
      </c>
      <c r="D134" s="231">
        <v>13.020322236322402</v>
      </c>
      <c r="E134" s="231">
        <v>13.102181856099651</v>
      </c>
      <c r="F134" s="231">
        <v>16.754059564280151</v>
      </c>
      <c r="G134" s="231">
        <v>16.438295418109899</v>
      </c>
      <c r="H134" s="231">
        <v>16.472588853709855</v>
      </c>
      <c r="I134" s="231">
        <v>16.588524566610353</v>
      </c>
      <c r="J134" s="231">
        <v>15.775702290280636</v>
      </c>
      <c r="K134" s="231">
        <v>16.490566209756349</v>
      </c>
      <c r="L134" s="231">
        <v>16.751728739107413</v>
      </c>
      <c r="M134" s="231">
        <v>20.148564019618014</v>
      </c>
      <c r="N134" s="231">
        <v>34.685636668882715</v>
      </c>
      <c r="O134" s="231">
        <v>50.461207577857628</v>
      </c>
      <c r="P134" s="231">
        <v>71.221608485320601</v>
      </c>
      <c r="Q134" s="231">
        <v>93.933848208376304</v>
      </c>
      <c r="R134" s="231">
        <v>115.73629380473503</v>
      </c>
      <c r="S134" s="231">
        <v>145.849293414812</v>
      </c>
      <c r="T134" s="231">
        <v>182.21559317004656</v>
      </c>
      <c r="U134" s="231">
        <v>223.7357748338496</v>
      </c>
      <c r="V134" s="231">
        <v>611.65752846824148</v>
      </c>
      <c r="W134" s="231">
        <v>957.4249911344956</v>
      </c>
      <c r="X134" s="231">
        <v>1241.2775740551544</v>
      </c>
      <c r="Y134" s="231">
        <v>1472.9502544075131</v>
      </c>
      <c r="Z134" s="231">
        <v>1712.1434709464154</v>
      </c>
      <c r="AA134" s="231">
        <v>2011.7157109743598</v>
      </c>
      <c r="AB134" s="231">
        <v>2375.5830254906914</v>
      </c>
      <c r="AC134" s="231">
        <v>2809.6160505060216</v>
      </c>
      <c r="AD134" s="231">
        <v>3323.3339381453384</v>
      </c>
      <c r="AE134" s="231">
        <v>3930.8865877636194</v>
      </c>
      <c r="AF134" s="231">
        <v>4656.3234152162395</v>
      </c>
      <c r="AG134" s="231">
        <v>5518.7202079238095</v>
      </c>
      <c r="AH134" s="231">
        <v>6543.9090626522029</v>
      </c>
      <c r="AI134" s="231">
        <v>7721.1069160138895</v>
      </c>
      <c r="AJ134" s="231">
        <v>9067.6424032343784</v>
      </c>
      <c r="AK134" s="231">
        <v>10579.867849701428</v>
      </c>
      <c r="AL134" s="231">
        <v>12250.669107176969</v>
      </c>
      <c r="AM134" s="231">
        <v>14071.215107631155</v>
      </c>
      <c r="AN134" s="231">
        <v>16010.902761561178</v>
      </c>
      <c r="AO134" s="231">
        <v>18043.535443809993</v>
      </c>
      <c r="AP134" s="231">
        <v>20145.952734018188</v>
      </c>
      <c r="AQ134" s="231">
        <v>22305.219714033603</v>
      </c>
      <c r="AR134" s="231">
        <v>24506.753979181587</v>
      </c>
      <c r="AS134" s="231">
        <v>26727.025963650594</v>
      </c>
      <c r="AT134" s="231">
        <v>28980.813197787356</v>
      </c>
      <c r="AU134" s="231">
        <v>31275.881889087585</v>
      </c>
      <c r="AV134" s="231">
        <v>33599.664834670839</v>
      </c>
      <c r="AW134" s="231">
        <v>35939.91443702385</v>
      </c>
      <c r="AX134" s="231">
        <v>38310.704603102386</v>
      </c>
      <c r="AY134" s="231">
        <v>40739.029119432722</v>
      </c>
      <c r="AZ134" s="231">
        <v>43211.328406148998</v>
      </c>
    </row>
    <row r="135" spans="1:52" x14ac:dyDescent="0.35">
      <c r="A135" s="232" t="s">
        <v>97</v>
      </c>
      <c r="B135" s="216">
        <v>11.39536798389341</v>
      </c>
      <c r="C135" s="216">
        <v>12.620985622962539</v>
      </c>
      <c r="D135" s="216">
        <v>13.020322236322402</v>
      </c>
      <c r="E135" s="216">
        <v>13.102181856099651</v>
      </c>
      <c r="F135" s="216">
        <v>16.754059564280151</v>
      </c>
      <c r="G135" s="216">
        <v>16.438295418109899</v>
      </c>
      <c r="H135" s="216">
        <v>16.472588853709855</v>
      </c>
      <c r="I135" s="216">
        <v>16.588524566610353</v>
      </c>
      <c r="J135" s="216">
        <v>15.775702290280636</v>
      </c>
      <c r="K135" s="216">
        <v>16.490566209756349</v>
      </c>
      <c r="L135" s="216">
        <v>16.751728739107413</v>
      </c>
      <c r="M135" s="216">
        <v>20.148564019618014</v>
      </c>
      <c r="N135" s="216">
        <v>34.685636668882715</v>
      </c>
      <c r="O135" s="216">
        <v>50.461207577857628</v>
      </c>
      <c r="P135" s="216">
        <v>71.221608485320601</v>
      </c>
      <c r="Q135" s="216">
        <v>93.933848208376304</v>
      </c>
      <c r="R135" s="216">
        <v>115.73182475517055</v>
      </c>
      <c r="S135" s="216">
        <v>145.82933860976766</v>
      </c>
      <c r="T135" s="216">
        <v>182.16164266830106</v>
      </c>
      <c r="U135" s="216">
        <v>223.59163803577673</v>
      </c>
      <c r="V135" s="216">
        <v>610.49150695676565</v>
      </c>
      <c r="W135" s="216">
        <v>954.44071362499926</v>
      </c>
      <c r="X135" s="216">
        <v>1235.3246661234352</v>
      </c>
      <c r="Y135" s="216">
        <v>1462.2210583318583</v>
      </c>
      <c r="Z135" s="216">
        <v>1692.5120588323334</v>
      </c>
      <c r="AA135" s="216">
        <v>1974.0639554808774</v>
      </c>
      <c r="AB135" s="216">
        <v>2304.5296263803971</v>
      </c>
      <c r="AC135" s="216">
        <v>2681.6206016257552</v>
      </c>
      <c r="AD135" s="216">
        <v>3104.581589427949</v>
      </c>
      <c r="AE135" s="216">
        <v>3576.4271846331594</v>
      </c>
      <c r="AF135" s="216">
        <v>4107.8957432283541</v>
      </c>
      <c r="AG135" s="216">
        <v>4706.5441673393798</v>
      </c>
      <c r="AH135" s="216">
        <v>5387.4931107465909</v>
      </c>
      <c r="AI135" s="216">
        <v>6140.1888531837385</v>
      </c>
      <c r="AJ135" s="216">
        <v>6977.0633948587538</v>
      </c>
      <c r="AK135" s="216">
        <v>7898.5194011162266</v>
      </c>
      <c r="AL135" s="216">
        <v>8902.5312698983271</v>
      </c>
      <c r="AM135" s="216">
        <v>9989.362139226112</v>
      </c>
      <c r="AN135" s="216">
        <v>11139.623460238901</v>
      </c>
      <c r="AO135" s="216">
        <v>12341.971177230946</v>
      </c>
      <c r="AP135" s="216">
        <v>13584.790211917429</v>
      </c>
      <c r="AQ135" s="216">
        <v>14865.538351734134</v>
      </c>
      <c r="AR135" s="216">
        <v>16177.498556483886</v>
      </c>
      <c r="AS135" s="216">
        <v>17505.496769013054</v>
      </c>
      <c r="AT135" s="216">
        <v>18862.649213580855</v>
      </c>
      <c r="AU135" s="216">
        <v>20259.103427304624</v>
      </c>
      <c r="AV135" s="216">
        <v>21681.626943095736</v>
      </c>
      <c r="AW135" s="216">
        <v>23125.584000751867</v>
      </c>
      <c r="AX135" s="216">
        <v>24595.66481571244</v>
      </c>
      <c r="AY135" s="216">
        <v>26111.727523253365</v>
      </c>
      <c r="AZ135" s="216">
        <v>27668.97245193486</v>
      </c>
    </row>
    <row r="136" spans="1:52" x14ac:dyDescent="0.35">
      <c r="A136" s="232" t="s">
        <v>98</v>
      </c>
      <c r="B136" s="216">
        <v>0</v>
      </c>
      <c r="C136" s="216">
        <v>0</v>
      </c>
      <c r="D136" s="216">
        <v>0</v>
      </c>
      <c r="E136" s="216">
        <v>0</v>
      </c>
      <c r="F136" s="216">
        <v>0</v>
      </c>
      <c r="G136" s="216">
        <v>0</v>
      </c>
      <c r="H136" s="216">
        <v>0</v>
      </c>
      <c r="I136" s="216">
        <v>0</v>
      </c>
      <c r="J136" s="216">
        <v>0</v>
      </c>
      <c r="K136" s="216">
        <v>0</v>
      </c>
      <c r="L136" s="216">
        <v>0</v>
      </c>
      <c r="M136" s="216">
        <v>0</v>
      </c>
      <c r="N136" s="216">
        <v>0</v>
      </c>
      <c r="O136" s="216">
        <v>0</v>
      </c>
      <c r="P136" s="216">
        <v>0</v>
      </c>
      <c r="Q136" s="216">
        <v>0</v>
      </c>
      <c r="R136" s="216">
        <v>4.4690495644711635E-3</v>
      </c>
      <c r="S136" s="216">
        <v>1.9954805044344385E-2</v>
      </c>
      <c r="T136" s="216">
        <v>5.3950501745491063E-2</v>
      </c>
      <c r="U136" s="216">
        <v>0.14413679807286883</v>
      </c>
      <c r="V136" s="216">
        <v>1.1660215114758303</v>
      </c>
      <c r="W136" s="216">
        <v>2.9842775094962999</v>
      </c>
      <c r="X136" s="216">
        <v>5.952907931719289</v>
      </c>
      <c r="Y136" s="216">
        <v>10.729196075654624</v>
      </c>
      <c r="Z136" s="216">
        <v>19.631412114082039</v>
      </c>
      <c r="AA136" s="216">
        <v>37.651755493482476</v>
      </c>
      <c r="AB136" s="216">
        <v>71.053399110294492</v>
      </c>
      <c r="AC136" s="216">
        <v>127.99544888026639</v>
      </c>
      <c r="AD136" s="216">
        <v>218.75234871738951</v>
      </c>
      <c r="AE136" s="216">
        <v>354.4594031304602</v>
      </c>
      <c r="AF136" s="216">
        <v>548.42767198788499</v>
      </c>
      <c r="AG136" s="216">
        <v>812.17604058442942</v>
      </c>
      <c r="AH136" s="216">
        <v>1156.4159519056125</v>
      </c>
      <c r="AI136" s="216">
        <v>1580.9180628301508</v>
      </c>
      <c r="AJ136" s="216">
        <v>2090.5790083756242</v>
      </c>
      <c r="AK136" s="216">
        <v>2681.3484485852014</v>
      </c>
      <c r="AL136" s="216">
        <v>3348.1378372786417</v>
      </c>
      <c r="AM136" s="216">
        <v>4081.8529684050432</v>
      </c>
      <c r="AN136" s="216">
        <v>4871.2793013222772</v>
      </c>
      <c r="AO136" s="216">
        <v>5701.5642665790474</v>
      </c>
      <c r="AP136" s="216">
        <v>6561.1625221007607</v>
      </c>
      <c r="AQ136" s="216">
        <v>7439.6813622994678</v>
      </c>
      <c r="AR136" s="216">
        <v>8329.2554226977027</v>
      </c>
      <c r="AS136" s="216">
        <v>9221.5291946375382</v>
      </c>
      <c r="AT136" s="216">
        <v>10118.1639842065</v>
      </c>
      <c r="AU136" s="216">
        <v>11016.778461782958</v>
      </c>
      <c r="AV136" s="216">
        <v>11918.037891575101</v>
      </c>
      <c r="AW136" s="216">
        <v>12814.330436271981</v>
      </c>
      <c r="AX136" s="216">
        <v>13715.039787389947</v>
      </c>
      <c r="AY136" s="216">
        <v>14627.301596179359</v>
      </c>
      <c r="AZ136" s="216">
        <v>15542.355954214134</v>
      </c>
    </row>
    <row r="137" spans="1:52" x14ac:dyDescent="0.35">
      <c r="A137" s="232" t="s">
        <v>99</v>
      </c>
      <c r="B137" s="216">
        <v>0</v>
      </c>
      <c r="C137" s="216">
        <v>0</v>
      </c>
      <c r="D137" s="216">
        <v>0</v>
      </c>
      <c r="E137" s="216">
        <v>0</v>
      </c>
      <c r="F137" s="216">
        <v>0</v>
      </c>
      <c r="G137" s="216">
        <v>0</v>
      </c>
      <c r="H137" s="216">
        <v>0</v>
      </c>
      <c r="I137" s="216">
        <v>0</v>
      </c>
      <c r="J137" s="216">
        <v>0</v>
      </c>
      <c r="K137" s="216">
        <v>0</v>
      </c>
      <c r="L137" s="216">
        <v>0</v>
      </c>
      <c r="M137" s="216">
        <v>0</v>
      </c>
      <c r="N137" s="216">
        <v>0</v>
      </c>
      <c r="O137" s="216">
        <v>0</v>
      </c>
      <c r="P137" s="216">
        <v>0</v>
      </c>
      <c r="Q137" s="216">
        <v>0</v>
      </c>
      <c r="R137" s="216">
        <v>0</v>
      </c>
      <c r="S137" s="216">
        <v>0</v>
      </c>
      <c r="T137" s="216">
        <v>0</v>
      </c>
      <c r="U137" s="216">
        <v>0</v>
      </c>
      <c r="V137" s="216">
        <v>0</v>
      </c>
      <c r="W137" s="216">
        <v>0</v>
      </c>
      <c r="X137" s="216">
        <v>0</v>
      </c>
      <c r="Y137" s="216">
        <v>0</v>
      </c>
      <c r="Z137" s="216">
        <v>0</v>
      </c>
      <c r="AA137" s="216">
        <v>0</v>
      </c>
      <c r="AB137" s="216">
        <v>0</v>
      </c>
      <c r="AC137" s="216">
        <v>0</v>
      </c>
      <c r="AD137" s="216">
        <v>0</v>
      </c>
      <c r="AE137" s="216">
        <v>0</v>
      </c>
      <c r="AF137" s="216">
        <v>0</v>
      </c>
      <c r="AG137" s="216">
        <v>0</v>
      </c>
      <c r="AH137" s="216">
        <v>0</v>
      </c>
      <c r="AI137" s="216">
        <v>0</v>
      </c>
      <c r="AJ137" s="216">
        <v>0</v>
      </c>
      <c r="AK137" s="216">
        <v>0</v>
      </c>
      <c r="AL137" s="216">
        <v>0</v>
      </c>
      <c r="AM137" s="216">
        <v>0</v>
      </c>
      <c r="AN137" s="216">
        <v>0</v>
      </c>
      <c r="AO137" s="216">
        <v>0</v>
      </c>
      <c r="AP137" s="216">
        <v>0</v>
      </c>
      <c r="AQ137" s="216">
        <v>0</v>
      </c>
      <c r="AR137" s="216">
        <v>0</v>
      </c>
      <c r="AS137" s="216">
        <v>0</v>
      </c>
      <c r="AT137" s="216">
        <v>0</v>
      </c>
      <c r="AU137" s="216">
        <v>0</v>
      </c>
      <c r="AV137" s="216">
        <v>0</v>
      </c>
      <c r="AW137" s="216">
        <v>0</v>
      </c>
      <c r="AX137" s="216">
        <v>0</v>
      </c>
      <c r="AY137" s="216">
        <v>0</v>
      </c>
      <c r="AZ137" s="216">
        <v>0</v>
      </c>
    </row>
    <row r="138" spans="1:52" x14ac:dyDescent="0.35">
      <c r="A138" s="232" t="s">
        <v>106</v>
      </c>
      <c r="B138" s="216">
        <v>0</v>
      </c>
      <c r="C138" s="216">
        <v>0</v>
      </c>
      <c r="D138" s="216">
        <v>0</v>
      </c>
      <c r="E138" s="216">
        <v>0</v>
      </c>
      <c r="F138" s="216">
        <v>0</v>
      </c>
      <c r="G138" s="216">
        <v>0</v>
      </c>
      <c r="H138" s="216">
        <v>0</v>
      </c>
      <c r="I138" s="216">
        <v>0</v>
      </c>
      <c r="J138" s="216">
        <v>0</v>
      </c>
      <c r="K138" s="216">
        <v>0</v>
      </c>
      <c r="L138" s="216">
        <v>0</v>
      </c>
      <c r="M138" s="216">
        <v>0</v>
      </c>
      <c r="N138" s="216">
        <v>0</v>
      </c>
      <c r="O138" s="216">
        <v>0</v>
      </c>
      <c r="P138" s="216">
        <v>0</v>
      </c>
      <c r="Q138" s="216">
        <v>0</v>
      </c>
      <c r="R138" s="216">
        <v>0</v>
      </c>
      <c r="S138" s="216">
        <v>0</v>
      </c>
      <c r="T138" s="216">
        <v>0</v>
      </c>
      <c r="U138" s="216">
        <v>0</v>
      </c>
      <c r="V138" s="216">
        <v>0</v>
      </c>
      <c r="W138" s="216">
        <v>0</v>
      </c>
      <c r="X138" s="216">
        <v>0</v>
      </c>
      <c r="Y138" s="216">
        <v>0</v>
      </c>
      <c r="Z138" s="216">
        <v>0</v>
      </c>
      <c r="AA138" s="216">
        <v>0</v>
      </c>
      <c r="AB138" s="216">
        <v>0</v>
      </c>
      <c r="AC138" s="216">
        <v>0</v>
      </c>
      <c r="AD138" s="216">
        <v>0</v>
      </c>
      <c r="AE138" s="216">
        <v>0</v>
      </c>
      <c r="AF138" s="216">
        <v>0</v>
      </c>
      <c r="AG138" s="216">
        <v>0</v>
      </c>
      <c r="AH138" s="216">
        <v>0</v>
      </c>
      <c r="AI138" s="216">
        <v>0</v>
      </c>
      <c r="AJ138" s="216">
        <v>0</v>
      </c>
      <c r="AK138" s="216">
        <v>0</v>
      </c>
      <c r="AL138" s="216">
        <v>0</v>
      </c>
      <c r="AM138" s="216">
        <v>0</v>
      </c>
      <c r="AN138" s="216">
        <v>0</v>
      </c>
      <c r="AO138" s="216">
        <v>0</v>
      </c>
      <c r="AP138" s="216">
        <v>0</v>
      </c>
      <c r="AQ138" s="216">
        <v>0</v>
      </c>
      <c r="AR138" s="216">
        <v>0</v>
      </c>
      <c r="AS138" s="216">
        <v>0</v>
      </c>
      <c r="AT138" s="216">
        <v>0</v>
      </c>
      <c r="AU138" s="216">
        <v>0</v>
      </c>
      <c r="AV138" s="216">
        <v>0</v>
      </c>
      <c r="AW138" s="216">
        <v>0</v>
      </c>
      <c r="AX138" s="216">
        <v>0</v>
      </c>
      <c r="AY138" s="216">
        <v>0</v>
      </c>
      <c r="AZ138" s="216">
        <v>0</v>
      </c>
    </row>
    <row r="139" spans="1:52" x14ac:dyDescent="0.35">
      <c r="A139" s="230" t="s">
        <v>100</v>
      </c>
      <c r="B139" s="231">
        <v>0</v>
      </c>
      <c r="C139" s="231">
        <v>0</v>
      </c>
      <c r="D139" s="231">
        <v>0</v>
      </c>
      <c r="E139" s="231">
        <v>0</v>
      </c>
      <c r="F139" s="231">
        <v>0</v>
      </c>
      <c r="G139" s="231">
        <v>0</v>
      </c>
      <c r="H139" s="231">
        <v>0</v>
      </c>
      <c r="I139" s="231">
        <v>0</v>
      </c>
      <c r="J139" s="231">
        <v>0</v>
      </c>
      <c r="K139" s="231">
        <v>0</v>
      </c>
      <c r="L139" s="231">
        <v>0</v>
      </c>
      <c r="M139" s="231">
        <v>0</v>
      </c>
      <c r="N139" s="231">
        <v>0</v>
      </c>
      <c r="O139" s="231">
        <v>0</v>
      </c>
      <c r="P139" s="231">
        <v>0</v>
      </c>
      <c r="Q139" s="231">
        <v>0</v>
      </c>
      <c r="R139" s="231">
        <v>0.30022449648242672</v>
      </c>
      <c r="S139" s="231">
        <v>0.76587883272237056</v>
      </c>
      <c r="T139" s="231">
        <v>1.3967219690522676</v>
      </c>
      <c r="U139" s="231">
        <v>2.1633229712651958</v>
      </c>
      <c r="V139" s="231">
        <v>4.6733351696395902</v>
      </c>
      <c r="W139" s="231">
        <v>5.0767538864082278</v>
      </c>
      <c r="X139" s="231">
        <v>5.1141026363217996</v>
      </c>
      <c r="Y139" s="231">
        <v>5.066362429064954</v>
      </c>
      <c r="Z139" s="231">
        <v>4.9627893165161883</v>
      </c>
      <c r="AA139" s="231">
        <v>4.7595425805337968</v>
      </c>
      <c r="AB139" s="231">
        <v>4.4914701083886861</v>
      </c>
      <c r="AC139" s="231">
        <v>4.1673554964225197</v>
      </c>
      <c r="AD139" s="231">
        <v>3.8070798285608847</v>
      </c>
      <c r="AE139" s="231">
        <v>3.83926095649994</v>
      </c>
      <c r="AF139" s="231">
        <v>10.550429018063209</v>
      </c>
      <c r="AG139" s="231">
        <v>27.853642802214381</v>
      </c>
      <c r="AH139" s="231">
        <v>57.360281862563014</v>
      </c>
      <c r="AI139" s="231">
        <v>99.89528064649457</v>
      </c>
      <c r="AJ139" s="231">
        <v>156.49031425654695</v>
      </c>
      <c r="AK139" s="231">
        <v>227.63415624195522</v>
      </c>
      <c r="AL139" s="231">
        <v>313.38449145470099</v>
      </c>
      <c r="AM139" s="231">
        <v>413.99985432059384</v>
      </c>
      <c r="AN139" s="231">
        <v>528.93958966564605</v>
      </c>
      <c r="AO139" s="231">
        <v>657.59521376307885</v>
      </c>
      <c r="AP139" s="231">
        <v>800.04478523643297</v>
      </c>
      <c r="AQ139" s="231">
        <v>957.0357204600067</v>
      </c>
      <c r="AR139" s="231">
        <v>1129.0508229049703</v>
      </c>
      <c r="AS139" s="231">
        <v>1316.1341316552589</v>
      </c>
      <c r="AT139" s="231">
        <v>1518.862517337215</v>
      </c>
      <c r="AU139" s="231">
        <v>1737.9420121090752</v>
      </c>
      <c r="AV139" s="231">
        <v>1971.754403791904</v>
      </c>
      <c r="AW139" s="231">
        <v>2219.873467392229</v>
      </c>
      <c r="AX139" s="231">
        <v>2482.5406152731171</v>
      </c>
      <c r="AY139" s="231">
        <v>2760.6532401089235</v>
      </c>
      <c r="AZ139" s="231">
        <v>3048.9404938157259</v>
      </c>
    </row>
    <row r="140" spans="1:52" x14ac:dyDescent="0.35">
      <c r="A140" s="232" t="s">
        <v>101</v>
      </c>
      <c r="B140" s="216">
        <v>0</v>
      </c>
      <c r="C140" s="216">
        <v>0</v>
      </c>
      <c r="D140" s="216">
        <v>0</v>
      </c>
      <c r="E140" s="216">
        <v>0</v>
      </c>
      <c r="F140" s="216">
        <v>0</v>
      </c>
      <c r="G140" s="216">
        <v>0</v>
      </c>
      <c r="H140" s="216">
        <v>0</v>
      </c>
      <c r="I140" s="216">
        <v>0</v>
      </c>
      <c r="J140" s="216">
        <v>0</v>
      </c>
      <c r="K140" s="216">
        <v>0</v>
      </c>
      <c r="L140" s="216">
        <v>0</v>
      </c>
      <c r="M140" s="216">
        <v>0</v>
      </c>
      <c r="N140" s="216">
        <v>0</v>
      </c>
      <c r="O140" s="216">
        <v>0</v>
      </c>
      <c r="P140" s="216">
        <v>0</v>
      </c>
      <c r="Q140" s="216">
        <v>0</v>
      </c>
      <c r="R140" s="216">
        <v>1.6508765329696074E-2</v>
      </c>
      <c r="S140" s="216">
        <v>4.9486260061000528E-2</v>
      </c>
      <c r="T140" s="216">
        <v>0.10901392848070915</v>
      </c>
      <c r="U140" s="216">
        <v>0.19650481509390691</v>
      </c>
      <c r="V140" s="216">
        <v>0.76873697733288038</v>
      </c>
      <c r="W140" s="216">
        <v>0.86536661164122408</v>
      </c>
      <c r="X140" s="216">
        <v>0.89187999872927137</v>
      </c>
      <c r="Y140" s="216">
        <v>0.90119036255313101</v>
      </c>
      <c r="Z140" s="216">
        <v>0.89967605423998398</v>
      </c>
      <c r="AA140" s="216">
        <v>0.88570211605362692</v>
      </c>
      <c r="AB140" s="216">
        <v>0.86518397755441068</v>
      </c>
      <c r="AC140" s="216">
        <v>0.83399760541080392</v>
      </c>
      <c r="AD140" s="216">
        <v>0.80509063502200018</v>
      </c>
      <c r="AE140" s="216">
        <v>0.95499704169094712</v>
      </c>
      <c r="AF140" s="216">
        <v>4.3097842604613374</v>
      </c>
      <c r="AG140" s="216">
        <v>13.415909153724421</v>
      </c>
      <c r="AH140" s="216">
        <v>30.005211647583096</v>
      </c>
      <c r="AI140" s="216">
        <v>55.38676940035959</v>
      </c>
      <c r="AJ140" s="216">
        <v>91.037175844913463</v>
      </c>
      <c r="AK140" s="216">
        <v>138.19169819573366</v>
      </c>
      <c r="AL140" s="216">
        <v>197.74624264700549</v>
      </c>
      <c r="AM140" s="216">
        <v>270.80924696993605</v>
      </c>
      <c r="AN140" s="216">
        <v>357.71197593637697</v>
      </c>
      <c r="AO140" s="216">
        <v>458.63125721883421</v>
      </c>
      <c r="AP140" s="216">
        <v>574.1870895293481</v>
      </c>
      <c r="AQ140" s="216">
        <v>705.56119284327042</v>
      </c>
      <c r="AR140" s="216">
        <v>853.31103281904848</v>
      </c>
      <c r="AS140" s="216">
        <v>1017.7717389728515</v>
      </c>
      <c r="AT140" s="216">
        <v>1199.5197888044454</v>
      </c>
      <c r="AU140" s="216">
        <v>1399.2063946420997</v>
      </c>
      <c r="AV140" s="216">
        <v>1615.1293624389643</v>
      </c>
      <c r="AW140" s="216">
        <v>1846.9128734705719</v>
      </c>
      <c r="AX140" s="216">
        <v>2094.3965708716414</v>
      </c>
      <c r="AY140" s="216">
        <v>2358.0770198550003</v>
      </c>
      <c r="AZ140" s="216">
        <v>2633.1368360936967</v>
      </c>
    </row>
    <row r="141" spans="1:52" x14ac:dyDescent="0.35">
      <c r="A141" s="232" t="s">
        <v>107</v>
      </c>
      <c r="B141" s="216">
        <v>0</v>
      </c>
      <c r="C141" s="216">
        <v>0</v>
      </c>
      <c r="D141" s="216">
        <v>0</v>
      </c>
      <c r="E141" s="216">
        <v>0</v>
      </c>
      <c r="F141" s="216">
        <v>0</v>
      </c>
      <c r="G141" s="216">
        <v>0</v>
      </c>
      <c r="H141" s="216">
        <v>0</v>
      </c>
      <c r="I141" s="216">
        <v>0</v>
      </c>
      <c r="J141" s="216">
        <v>0</v>
      </c>
      <c r="K141" s="216">
        <v>0</v>
      </c>
      <c r="L141" s="216">
        <v>0</v>
      </c>
      <c r="M141" s="216">
        <v>0</v>
      </c>
      <c r="N141" s="216">
        <v>0</v>
      </c>
      <c r="O141" s="216">
        <v>0</v>
      </c>
      <c r="P141" s="216">
        <v>0</v>
      </c>
      <c r="Q141" s="216">
        <v>0</v>
      </c>
      <c r="R141" s="216">
        <v>0.28371573115273063</v>
      </c>
      <c r="S141" s="216">
        <v>0.71639257266137002</v>
      </c>
      <c r="T141" s="216">
        <v>1.2877080405715584</v>
      </c>
      <c r="U141" s="216">
        <v>1.966818156171289</v>
      </c>
      <c r="V141" s="216">
        <v>3.9045981923067097</v>
      </c>
      <c r="W141" s="216">
        <v>4.211387274767004</v>
      </c>
      <c r="X141" s="216">
        <v>4.2222226375925285</v>
      </c>
      <c r="Y141" s="216">
        <v>4.1651720665118228</v>
      </c>
      <c r="Z141" s="216">
        <v>4.0631132622762047</v>
      </c>
      <c r="AA141" s="216">
        <v>3.8738404644801703</v>
      </c>
      <c r="AB141" s="216">
        <v>3.6262861308342758</v>
      </c>
      <c r="AC141" s="216">
        <v>3.3333578910117154</v>
      </c>
      <c r="AD141" s="216">
        <v>3.0019891935388845</v>
      </c>
      <c r="AE141" s="216">
        <v>2.8842639148089928</v>
      </c>
      <c r="AF141" s="216">
        <v>6.2406447576018715</v>
      </c>
      <c r="AG141" s="216">
        <v>14.437733648489962</v>
      </c>
      <c r="AH141" s="216">
        <v>27.355070214979918</v>
      </c>
      <c r="AI141" s="216">
        <v>44.508511246134987</v>
      </c>
      <c r="AJ141" s="216">
        <v>65.453138411633489</v>
      </c>
      <c r="AK141" s="216">
        <v>89.442458046221546</v>
      </c>
      <c r="AL141" s="216">
        <v>115.63824880769549</v>
      </c>
      <c r="AM141" s="216">
        <v>143.19060735065776</v>
      </c>
      <c r="AN141" s="216">
        <v>171.22761372926914</v>
      </c>
      <c r="AO141" s="216">
        <v>198.96395654424467</v>
      </c>
      <c r="AP141" s="216">
        <v>225.85769570708482</v>
      </c>
      <c r="AQ141" s="216">
        <v>251.47452761673628</v>
      </c>
      <c r="AR141" s="216">
        <v>275.73979008592192</v>
      </c>
      <c r="AS141" s="216">
        <v>298.36239268240735</v>
      </c>
      <c r="AT141" s="216">
        <v>319.34272853276963</v>
      </c>
      <c r="AU141" s="216">
        <v>338.73561746697555</v>
      </c>
      <c r="AV141" s="216">
        <v>356.6250413529396</v>
      </c>
      <c r="AW141" s="216">
        <v>372.96059392165705</v>
      </c>
      <c r="AX141" s="216">
        <v>388.14404440147547</v>
      </c>
      <c r="AY141" s="216">
        <v>402.57622025392322</v>
      </c>
      <c r="AZ141" s="216">
        <v>415.80365772202913</v>
      </c>
    </row>
    <row r="142" spans="1:52" x14ac:dyDescent="0.35">
      <c r="A142" s="228" t="s">
        <v>110</v>
      </c>
      <c r="B142" s="229">
        <v>1087092.3039825049</v>
      </c>
      <c r="C142" s="229">
        <v>1104189.1510507148</v>
      </c>
      <c r="D142" s="229">
        <v>1129547.850903929</v>
      </c>
      <c r="E142" s="229">
        <v>1127821.9957703492</v>
      </c>
      <c r="F142" s="229">
        <v>1200402.442857852</v>
      </c>
      <c r="G142" s="229">
        <v>1226104.4759942002</v>
      </c>
      <c r="H142" s="229">
        <v>1252212.4948490623</v>
      </c>
      <c r="I142" s="229">
        <v>1298091.6832652958</v>
      </c>
      <c r="J142" s="229">
        <v>1276122.4937646545</v>
      </c>
      <c r="K142" s="229">
        <v>1159024.1707857549</v>
      </c>
      <c r="L142" s="229">
        <v>1173393.3058906249</v>
      </c>
      <c r="M142" s="229">
        <v>1165428.2331077706</v>
      </c>
      <c r="N142" s="229">
        <v>1110888.7333522146</v>
      </c>
      <c r="O142" s="229">
        <v>1105567.5824506311</v>
      </c>
      <c r="P142" s="229">
        <v>1105982.6897140983</v>
      </c>
      <c r="Q142" s="229">
        <v>1143331.6759493628</v>
      </c>
      <c r="R142" s="229">
        <v>1203857.3537939568</v>
      </c>
      <c r="S142" s="229">
        <v>1253181.1814861642</v>
      </c>
      <c r="T142" s="229">
        <v>1290842.5610013753</v>
      </c>
      <c r="U142" s="229">
        <v>1317921.9560046198</v>
      </c>
      <c r="V142" s="229">
        <v>1337636.7433652577</v>
      </c>
      <c r="W142" s="229">
        <v>1355385.5883115784</v>
      </c>
      <c r="X142" s="229">
        <v>1371135.2030634352</v>
      </c>
      <c r="Y142" s="229">
        <v>1387048.6969022471</v>
      </c>
      <c r="Z142" s="229">
        <v>1401190.887420991</v>
      </c>
      <c r="AA142" s="229">
        <v>1415044.5216018204</v>
      </c>
      <c r="AB142" s="229">
        <v>1429206.2905244194</v>
      </c>
      <c r="AC142" s="229">
        <v>1443371.5456573365</v>
      </c>
      <c r="AD142" s="229">
        <v>1457678.1425181681</v>
      </c>
      <c r="AE142" s="229">
        <v>1472208.9379652161</v>
      </c>
      <c r="AF142" s="229">
        <v>1486659.7963855923</v>
      </c>
      <c r="AG142" s="229">
        <v>1500804.2306344954</v>
      </c>
      <c r="AH142" s="229">
        <v>1515922.3561551825</v>
      </c>
      <c r="AI142" s="229">
        <v>1529740.022693923</v>
      </c>
      <c r="AJ142" s="229">
        <v>1543744.8626542701</v>
      </c>
      <c r="AK142" s="229">
        <v>1557669.4266760589</v>
      </c>
      <c r="AL142" s="229">
        <v>1571747.7448536721</v>
      </c>
      <c r="AM142" s="229">
        <v>1585896.0034981687</v>
      </c>
      <c r="AN142" s="229">
        <v>1600498.0336451572</v>
      </c>
      <c r="AO142" s="229">
        <v>1614865.7303858993</v>
      </c>
      <c r="AP142" s="229">
        <v>1629254.0685571788</v>
      </c>
      <c r="AQ142" s="229">
        <v>1644705.107847793</v>
      </c>
      <c r="AR142" s="229">
        <v>1660681.9860162879</v>
      </c>
      <c r="AS142" s="229">
        <v>1676597.9604983118</v>
      </c>
      <c r="AT142" s="229">
        <v>1693353.1372300733</v>
      </c>
      <c r="AU142" s="229">
        <v>1710242.1464712389</v>
      </c>
      <c r="AV142" s="229">
        <v>1726894.6086641438</v>
      </c>
      <c r="AW142" s="229">
        <v>1743468.5046318795</v>
      </c>
      <c r="AX142" s="229">
        <v>1760242.0116502147</v>
      </c>
      <c r="AY142" s="229">
        <v>1776962.0873954734</v>
      </c>
      <c r="AZ142" s="229">
        <v>1794106.1252286148</v>
      </c>
    </row>
    <row r="143" spans="1:52" x14ac:dyDescent="0.35">
      <c r="A143" s="230" t="s">
        <v>91</v>
      </c>
      <c r="B143" s="231">
        <v>1087092.3039825049</v>
      </c>
      <c r="C143" s="231">
        <v>1104189.1510507148</v>
      </c>
      <c r="D143" s="231">
        <v>1129547.850903929</v>
      </c>
      <c r="E143" s="231">
        <v>1127821.9957703492</v>
      </c>
      <c r="F143" s="231">
        <v>1200402.442857852</v>
      </c>
      <c r="G143" s="231">
        <v>1226104.4759942002</v>
      </c>
      <c r="H143" s="231">
        <v>1252212.4948490623</v>
      </c>
      <c r="I143" s="231">
        <v>1298091.6832652958</v>
      </c>
      <c r="J143" s="231">
        <v>1276122.4937646545</v>
      </c>
      <c r="K143" s="231">
        <v>1159024.1707857549</v>
      </c>
      <c r="L143" s="231">
        <v>1173393.3058906249</v>
      </c>
      <c r="M143" s="231">
        <v>1165428.2331077706</v>
      </c>
      <c r="N143" s="231">
        <v>1110888.7333522146</v>
      </c>
      <c r="O143" s="231">
        <v>1105567.5824506311</v>
      </c>
      <c r="P143" s="231">
        <v>1105982.6897140983</v>
      </c>
      <c r="Q143" s="231">
        <v>1143331.6759493628</v>
      </c>
      <c r="R143" s="231">
        <v>1203853.9699975871</v>
      </c>
      <c r="S143" s="231">
        <v>1253173.4696053308</v>
      </c>
      <c r="T143" s="231">
        <v>1290828.4353011244</v>
      </c>
      <c r="U143" s="231">
        <v>1317899.5621885164</v>
      </c>
      <c r="V143" s="231">
        <v>1337603.9243626001</v>
      </c>
      <c r="W143" s="231">
        <v>1355352.6315662712</v>
      </c>
      <c r="X143" s="231">
        <v>1371102.3364240236</v>
      </c>
      <c r="Y143" s="231">
        <v>1387016.0256128125</v>
      </c>
      <c r="Z143" s="231">
        <v>1401158.6247822652</v>
      </c>
      <c r="AA143" s="231">
        <v>1415012.7763285374</v>
      </c>
      <c r="AB143" s="231">
        <v>1429175.2899015851</v>
      </c>
      <c r="AC143" s="231">
        <v>1443342.1584741098</v>
      </c>
      <c r="AD143" s="231">
        <v>1457649.7267684434</v>
      </c>
      <c r="AE143" s="231">
        <v>1472163.2899563829</v>
      </c>
      <c r="AF143" s="231">
        <v>1486410.4733594297</v>
      </c>
      <c r="AG143" s="231">
        <v>1500004.5913567366</v>
      </c>
      <c r="AH143" s="231">
        <v>1514164.7653828585</v>
      </c>
      <c r="AI143" s="231">
        <v>1526576.6546803985</v>
      </c>
      <c r="AJ143" s="231">
        <v>1538674.60088398</v>
      </c>
      <c r="AK143" s="231">
        <v>1550176.8326492738</v>
      </c>
      <c r="AL143" s="231">
        <v>1561270.3382415846</v>
      </c>
      <c r="AM143" s="231">
        <v>1571866.6804238439</v>
      </c>
      <c r="AN143" s="231">
        <v>1582359.0666745682</v>
      </c>
      <c r="AO143" s="231">
        <v>1592096.0311774679</v>
      </c>
      <c r="AP143" s="231">
        <v>1601345.3249677366</v>
      </c>
      <c r="AQ143" s="231">
        <v>1611144.8922973899</v>
      </c>
      <c r="AR143" s="231">
        <v>1620943.8340635367</v>
      </c>
      <c r="AS143" s="231">
        <v>1630187.9536693157</v>
      </c>
      <c r="AT143" s="231">
        <v>1639758.8854501839</v>
      </c>
      <c r="AU143" s="231">
        <v>1648950.8221583499</v>
      </c>
      <c r="AV143" s="231">
        <v>1657490.7847878782</v>
      </c>
      <c r="AW143" s="231">
        <v>1665480.8187749814</v>
      </c>
      <c r="AX143" s="231">
        <v>1673282.6906504345</v>
      </c>
      <c r="AY143" s="231">
        <v>1680660.2520943261</v>
      </c>
      <c r="AZ143" s="231">
        <v>1688181.5459867597</v>
      </c>
    </row>
    <row r="144" spans="1:52" x14ac:dyDescent="0.35">
      <c r="A144" s="232" t="s">
        <v>93</v>
      </c>
      <c r="B144" s="216">
        <v>1087092.3039825049</v>
      </c>
      <c r="C144" s="216">
        <v>1104189.1510507148</v>
      </c>
      <c r="D144" s="216">
        <v>1129547.850903929</v>
      </c>
      <c r="E144" s="216">
        <v>1127821.9957703492</v>
      </c>
      <c r="F144" s="216">
        <v>1200402.442857852</v>
      </c>
      <c r="G144" s="216">
        <v>1226104.4759942002</v>
      </c>
      <c r="H144" s="216">
        <v>1252212.4948490623</v>
      </c>
      <c r="I144" s="216">
        <v>1298091.6832652958</v>
      </c>
      <c r="J144" s="216">
        <v>1276122.4937646545</v>
      </c>
      <c r="K144" s="216">
        <v>1159024.1707857549</v>
      </c>
      <c r="L144" s="216">
        <v>1173393.3058906249</v>
      </c>
      <c r="M144" s="216">
        <v>1165428.2331077706</v>
      </c>
      <c r="N144" s="216">
        <v>1110888.7333522146</v>
      </c>
      <c r="O144" s="216">
        <v>1105567.5824506311</v>
      </c>
      <c r="P144" s="216">
        <v>1105982.6897140983</v>
      </c>
      <c r="Q144" s="216">
        <v>1143331.6759493628</v>
      </c>
      <c r="R144" s="216">
        <v>1203835.3396752495</v>
      </c>
      <c r="S144" s="216">
        <v>1253132.9831720407</v>
      </c>
      <c r="T144" s="216">
        <v>1290760.5402587578</v>
      </c>
      <c r="U144" s="216">
        <v>1317798.4003794065</v>
      </c>
      <c r="V144" s="216">
        <v>1337462.8346194006</v>
      </c>
      <c r="W144" s="216">
        <v>1355159.9535805916</v>
      </c>
      <c r="X144" s="216">
        <v>1370845.1599923689</v>
      </c>
      <c r="Y144" s="216">
        <v>1386679.4314768019</v>
      </c>
      <c r="Z144" s="216">
        <v>1400724.0152739142</v>
      </c>
      <c r="AA144" s="216">
        <v>1414455.3553905392</v>
      </c>
      <c r="AB144" s="216">
        <v>1428462.8159548747</v>
      </c>
      <c r="AC144" s="216">
        <v>1442437.8777350732</v>
      </c>
      <c r="AD144" s="216">
        <v>1456505.8231713574</v>
      </c>
      <c r="AE144" s="216">
        <v>1470725.6726885512</v>
      </c>
      <c r="AF144" s="216">
        <v>1484615.5212940455</v>
      </c>
      <c r="AG144" s="216">
        <v>1497769.6216604747</v>
      </c>
      <c r="AH144" s="216">
        <v>1511377.1084066927</v>
      </c>
      <c r="AI144" s="216">
        <v>1523098.4616830884</v>
      </c>
      <c r="AJ144" s="216">
        <v>1534326.172442486</v>
      </c>
      <c r="AK144" s="216">
        <v>1544741.442345896</v>
      </c>
      <c r="AL144" s="216">
        <v>1554473.8127793234</v>
      </c>
      <c r="AM144" s="216">
        <v>1563364.0363821185</v>
      </c>
      <c r="AN144" s="216">
        <v>1571703.4168209524</v>
      </c>
      <c r="AO144" s="216">
        <v>1578758.7652519543</v>
      </c>
      <c r="AP144" s="216">
        <v>1584638.9511022069</v>
      </c>
      <c r="AQ144" s="216">
        <v>1590256.5958150888</v>
      </c>
      <c r="AR144" s="216">
        <v>1594851.835884698</v>
      </c>
      <c r="AS144" s="216">
        <v>1597717.5642749693</v>
      </c>
      <c r="AT144" s="216">
        <v>1599418.9402196477</v>
      </c>
      <c r="AU144" s="216">
        <v>1599080.2579648369</v>
      </c>
      <c r="AV144" s="216">
        <v>1596108.9897314871</v>
      </c>
      <c r="AW144" s="216">
        <v>1590419.6628011756</v>
      </c>
      <c r="AX144" s="216">
        <v>1581994.1937280558</v>
      </c>
      <c r="AY144" s="216">
        <v>1570474.8672800246</v>
      </c>
      <c r="AZ144" s="216">
        <v>1556039.5261142286</v>
      </c>
    </row>
    <row r="145" spans="1:52" x14ac:dyDescent="0.35">
      <c r="A145" s="232" t="s">
        <v>94</v>
      </c>
      <c r="B145" s="216">
        <v>0</v>
      </c>
      <c r="C145" s="216">
        <v>0</v>
      </c>
      <c r="D145" s="216">
        <v>0</v>
      </c>
      <c r="E145" s="216">
        <v>0</v>
      </c>
      <c r="F145" s="216">
        <v>0</v>
      </c>
      <c r="G145" s="216">
        <v>0</v>
      </c>
      <c r="H145" s="216">
        <v>0</v>
      </c>
      <c r="I145" s="216">
        <v>0</v>
      </c>
      <c r="J145" s="216">
        <v>0</v>
      </c>
      <c r="K145" s="216">
        <v>0</v>
      </c>
      <c r="L145" s="216">
        <v>0</v>
      </c>
      <c r="M145" s="216">
        <v>0</v>
      </c>
      <c r="N145" s="216">
        <v>0</v>
      </c>
      <c r="O145" s="216">
        <v>0</v>
      </c>
      <c r="P145" s="216">
        <v>0</v>
      </c>
      <c r="Q145" s="216">
        <v>0</v>
      </c>
      <c r="R145" s="216">
        <v>1.3184428771254715</v>
      </c>
      <c r="S145" s="216">
        <v>2.9083645260461179</v>
      </c>
      <c r="T145" s="216">
        <v>4.5078168051388987</v>
      </c>
      <c r="U145" s="216">
        <v>7.4558826231562332</v>
      </c>
      <c r="V145" s="216">
        <v>11.102568694815712</v>
      </c>
      <c r="W145" s="216">
        <v>16.678716268975197</v>
      </c>
      <c r="X145" s="216">
        <v>24.417466464121613</v>
      </c>
      <c r="Y145" s="216">
        <v>34.624707489332152</v>
      </c>
      <c r="Z145" s="216">
        <v>47.707106567205358</v>
      </c>
      <c r="AA145" s="216">
        <v>65.85792013635249</v>
      </c>
      <c r="AB145" s="216">
        <v>89.367734877883876</v>
      </c>
      <c r="AC145" s="216">
        <v>119.8829908706641</v>
      </c>
      <c r="AD145" s="216">
        <v>160.01233184941816</v>
      </c>
      <c r="AE145" s="216">
        <v>212.38563655569939</v>
      </c>
      <c r="AF145" s="216">
        <v>275.77620148758149</v>
      </c>
      <c r="AG145" s="216">
        <v>355.6145603107949</v>
      </c>
      <c r="AH145" s="216">
        <v>461.12225952493753</v>
      </c>
      <c r="AI145" s="216">
        <v>600.18163982139424</v>
      </c>
      <c r="AJ145" s="216">
        <v>780.64000724191226</v>
      </c>
      <c r="AK145" s="216">
        <v>1012.0241011625532</v>
      </c>
      <c r="AL145" s="216">
        <v>1304.7237952737921</v>
      </c>
      <c r="AM145" s="216">
        <v>1680.3200156519285</v>
      </c>
      <c r="AN145" s="216">
        <v>2164.7154087882341</v>
      </c>
      <c r="AO145" s="216">
        <v>2782.2916949366941</v>
      </c>
      <c r="AP145" s="216">
        <v>3571.7814717305891</v>
      </c>
      <c r="AQ145" s="216">
        <v>4572.069075467457</v>
      </c>
      <c r="AR145" s="216">
        <v>5838.4253113583854</v>
      </c>
      <c r="AS145" s="216">
        <v>7413.5269582707961</v>
      </c>
      <c r="AT145" s="216">
        <v>9375.5794453651415</v>
      </c>
      <c r="AU145" s="216">
        <v>11775.606641776048</v>
      </c>
      <c r="AV145" s="216">
        <v>14694.054028829831</v>
      </c>
      <c r="AW145" s="216">
        <v>18175.906839905412</v>
      </c>
      <c r="AX145" s="216">
        <v>22304.758958113987</v>
      </c>
      <c r="AY145" s="216">
        <v>27093.145565337931</v>
      </c>
      <c r="AZ145" s="216">
        <v>32609.133795490336</v>
      </c>
    </row>
    <row r="146" spans="1:52" x14ac:dyDescent="0.35">
      <c r="A146" s="232" t="s">
        <v>111</v>
      </c>
      <c r="B146" s="216">
        <v>0</v>
      </c>
      <c r="C146" s="216">
        <v>0</v>
      </c>
      <c r="D146" s="216">
        <v>0</v>
      </c>
      <c r="E146" s="216">
        <v>0</v>
      </c>
      <c r="F146" s="216">
        <v>0</v>
      </c>
      <c r="G146" s="216">
        <v>0</v>
      </c>
      <c r="H146" s="216">
        <v>0</v>
      </c>
      <c r="I146" s="216">
        <v>0</v>
      </c>
      <c r="J146" s="216">
        <v>0</v>
      </c>
      <c r="K146" s="216">
        <v>0</v>
      </c>
      <c r="L146" s="216">
        <v>0</v>
      </c>
      <c r="M146" s="216">
        <v>0</v>
      </c>
      <c r="N146" s="216">
        <v>0</v>
      </c>
      <c r="O146" s="216">
        <v>0</v>
      </c>
      <c r="P146" s="216">
        <v>0</v>
      </c>
      <c r="Q146" s="216">
        <v>0</v>
      </c>
      <c r="R146" s="216">
        <v>16.958726085924994</v>
      </c>
      <c r="S146" s="216">
        <v>36.826668101140186</v>
      </c>
      <c r="T146" s="216">
        <v>61.031571747975377</v>
      </c>
      <c r="U146" s="216">
        <v>89.736220392171788</v>
      </c>
      <c r="V146" s="216">
        <v>124.11711418656398</v>
      </c>
      <c r="W146" s="216">
        <v>167.16107725037625</v>
      </c>
      <c r="X146" s="216">
        <v>218.45766592689338</v>
      </c>
      <c r="Y146" s="216">
        <v>280.20976882500815</v>
      </c>
      <c r="Z146" s="216">
        <v>354.01840838724576</v>
      </c>
      <c r="AA146" s="216">
        <v>443.52764195795868</v>
      </c>
      <c r="AB146" s="216">
        <v>554.10534208397303</v>
      </c>
      <c r="AC146" s="216">
        <v>686.59590868921975</v>
      </c>
      <c r="AD146" s="216">
        <v>847.02875040107244</v>
      </c>
      <c r="AE146" s="216">
        <v>1036.2114360079388</v>
      </c>
      <c r="AF146" s="216">
        <v>1259.5492907628802</v>
      </c>
      <c r="AG146" s="216">
        <v>1528.2863370571049</v>
      </c>
      <c r="AH146" s="216">
        <v>1853.5590309289182</v>
      </c>
      <c r="AI146" s="216">
        <v>2240.5846479591951</v>
      </c>
      <c r="AJ146" s="216">
        <v>2707.967636203658</v>
      </c>
      <c r="AK146" s="216">
        <v>3271.5468036285461</v>
      </c>
      <c r="AL146" s="216">
        <v>3953.8924435526505</v>
      </c>
      <c r="AM146" s="216">
        <v>4773.6432757599778</v>
      </c>
      <c r="AN146" s="216">
        <v>5762.1350583645553</v>
      </c>
      <c r="AO146" s="216">
        <v>6938.412071944249</v>
      </c>
      <c r="AP146" s="216">
        <v>8351.9456569791218</v>
      </c>
      <c r="AQ146" s="216">
        <v>10028.044254474986</v>
      </c>
      <c r="AR146" s="216">
        <v>12023.790105116737</v>
      </c>
      <c r="AS146" s="216">
        <v>14363.365145244194</v>
      </c>
      <c r="AT146" s="216">
        <v>17138.444705252416</v>
      </c>
      <c r="AU146" s="216">
        <v>20364.572636925437</v>
      </c>
      <c r="AV146" s="216">
        <v>24118.684082418102</v>
      </c>
      <c r="AW146" s="216">
        <v>28425.829149257799</v>
      </c>
      <c r="AX146" s="216">
        <v>33385.75624739199</v>
      </c>
      <c r="AY146" s="216">
        <v>39006.848794287442</v>
      </c>
      <c r="AZ146" s="216">
        <v>45400.109101688373</v>
      </c>
    </row>
    <row r="147" spans="1:52" x14ac:dyDescent="0.35">
      <c r="A147" s="232" t="s">
        <v>105</v>
      </c>
      <c r="B147" s="216">
        <v>0</v>
      </c>
      <c r="C147" s="216">
        <v>0</v>
      </c>
      <c r="D147" s="216">
        <v>0</v>
      </c>
      <c r="E147" s="216">
        <v>0</v>
      </c>
      <c r="F147" s="216">
        <v>0</v>
      </c>
      <c r="G147" s="216">
        <v>0</v>
      </c>
      <c r="H147" s="216">
        <v>0</v>
      </c>
      <c r="I147" s="216">
        <v>0</v>
      </c>
      <c r="J147" s="216">
        <v>0</v>
      </c>
      <c r="K147" s="216">
        <v>0</v>
      </c>
      <c r="L147" s="216">
        <v>0</v>
      </c>
      <c r="M147" s="216">
        <v>0</v>
      </c>
      <c r="N147" s="216">
        <v>0</v>
      </c>
      <c r="O147" s="216">
        <v>0</v>
      </c>
      <c r="P147" s="216">
        <v>0</v>
      </c>
      <c r="Q147" s="216">
        <v>0</v>
      </c>
      <c r="R147" s="216">
        <v>0.35315337446656186</v>
      </c>
      <c r="S147" s="216">
        <v>0.7514006631300818</v>
      </c>
      <c r="T147" s="216">
        <v>2.3556538135242637</v>
      </c>
      <c r="U147" s="216">
        <v>3.9697060944925764</v>
      </c>
      <c r="V147" s="216">
        <v>5.8700603181721736</v>
      </c>
      <c r="W147" s="216">
        <v>8.8381921603543034</v>
      </c>
      <c r="X147" s="216">
        <v>14.301299263567433</v>
      </c>
      <c r="Y147" s="216">
        <v>21.759659696339842</v>
      </c>
      <c r="Z147" s="216">
        <v>32.883993396452261</v>
      </c>
      <c r="AA147" s="216">
        <v>48.035375904153824</v>
      </c>
      <c r="AB147" s="216">
        <v>69.000869748500961</v>
      </c>
      <c r="AC147" s="216">
        <v>97.801839476613722</v>
      </c>
      <c r="AD147" s="216">
        <v>136.8625148354906</v>
      </c>
      <c r="AE147" s="216">
        <v>189.02019526802982</v>
      </c>
      <c r="AF147" s="216">
        <v>259.62657313384835</v>
      </c>
      <c r="AG147" s="216">
        <v>351.0687988941753</v>
      </c>
      <c r="AH147" s="216">
        <v>472.9756857119375</v>
      </c>
      <c r="AI147" s="216">
        <v>637.42670952950368</v>
      </c>
      <c r="AJ147" s="216">
        <v>859.82079804863099</v>
      </c>
      <c r="AK147" s="216">
        <v>1151.8193985867151</v>
      </c>
      <c r="AL147" s="216">
        <v>1537.9092234346786</v>
      </c>
      <c r="AM147" s="216">
        <v>2048.6807503137006</v>
      </c>
      <c r="AN147" s="216">
        <v>2728.7993864629429</v>
      </c>
      <c r="AO147" s="216">
        <v>3616.5621586324437</v>
      </c>
      <c r="AP147" s="216">
        <v>4782.6467368197455</v>
      </c>
      <c r="AQ147" s="216">
        <v>6288.1831523585552</v>
      </c>
      <c r="AR147" s="216">
        <v>8229.7827623634421</v>
      </c>
      <c r="AS147" s="216">
        <v>10693.49729083145</v>
      </c>
      <c r="AT147" s="216">
        <v>13825.921079918638</v>
      </c>
      <c r="AU147" s="216">
        <v>17730.384914811377</v>
      </c>
      <c r="AV147" s="216">
        <v>22569.056945143111</v>
      </c>
      <c r="AW147" s="216">
        <v>28459.41998464254</v>
      </c>
      <c r="AX147" s="216">
        <v>35597.981716872644</v>
      </c>
      <c r="AY147" s="216">
        <v>44085.390454675973</v>
      </c>
      <c r="AZ147" s="216">
        <v>54132.776975352659</v>
      </c>
    </row>
    <row r="148" spans="1:52" hidden="1" x14ac:dyDescent="0.35">
      <c r="A148" s="230"/>
      <c r="B148" s="231"/>
      <c r="C148" s="231"/>
      <c r="D148" s="231"/>
      <c r="E148" s="231"/>
      <c r="F148" s="231"/>
      <c r="G148" s="231"/>
      <c r="H148" s="231"/>
      <c r="I148" s="231"/>
      <c r="J148" s="231"/>
      <c r="K148" s="231"/>
      <c r="L148" s="231"/>
      <c r="M148" s="231"/>
      <c r="N148" s="231"/>
      <c r="O148" s="231"/>
      <c r="P148" s="231"/>
      <c r="Q148" s="231"/>
      <c r="R148" s="231"/>
      <c r="S148" s="231"/>
      <c r="T148" s="231"/>
      <c r="U148" s="231"/>
      <c r="V148" s="231"/>
      <c r="W148" s="231"/>
      <c r="X148" s="231"/>
      <c r="Y148" s="231"/>
      <c r="Z148" s="231"/>
      <c r="AA148" s="231"/>
      <c r="AB148" s="231"/>
      <c r="AC148" s="231"/>
      <c r="AD148" s="231"/>
      <c r="AE148" s="231"/>
      <c r="AF148" s="231"/>
      <c r="AG148" s="231"/>
      <c r="AH148" s="231"/>
      <c r="AI148" s="231"/>
      <c r="AJ148" s="231"/>
      <c r="AK148" s="231"/>
      <c r="AL148" s="231"/>
      <c r="AM148" s="231"/>
      <c r="AN148" s="231"/>
      <c r="AO148" s="231"/>
      <c r="AP148" s="231"/>
      <c r="AQ148" s="231"/>
      <c r="AR148" s="231"/>
      <c r="AS148" s="231"/>
      <c r="AT148" s="231"/>
      <c r="AU148" s="231"/>
      <c r="AV148" s="231"/>
      <c r="AW148" s="231"/>
      <c r="AX148" s="231"/>
      <c r="AY148" s="231"/>
      <c r="AZ148" s="231"/>
    </row>
    <row r="149" spans="1:52" hidden="1" x14ac:dyDescent="0.35">
      <c r="A149" s="232"/>
      <c r="B149" s="216"/>
      <c r="C149" s="216"/>
      <c r="D149" s="216"/>
      <c r="E149" s="216"/>
      <c r="F149" s="216"/>
      <c r="G149" s="216"/>
      <c r="H149" s="216"/>
      <c r="I149" s="216"/>
      <c r="J149" s="216"/>
      <c r="K149" s="216"/>
      <c r="L149" s="216"/>
      <c r="M149" s="216"/>
      <c r="N149" s="216"/>
      <c r="O149" s="216"/>
      <c r="P149" s="216"/>
      <c r="Q149" s="216"/>
      <c r="R149" s="216"/>
      <c r="S149" s="216"/>
      <c r="T149" s="216"/>
      <c r="U149" s="216"/>
      <c r="V149" s="216"/>
      <c r="W149" s="216"/>
      <c r="X149" s="216"/>
      <c r="Y149" s="216"/>
      <c r="Z149" s="216"/>
      <c r="AA149" s="216"/>
      <c r="AB149" s="216"/>
      <c r="AC149" s="216"/>
      <c r="AD149" s="216"/>
      <c r="AE149" s="216"/>
      <c r="AF149" s="216"/>
      <c r="AG149" s="216"/>
      <c r="AH149" s="216"/>
      <c r="AI149" s="216"/>
      <c r="AJ149" s="216"/>
      <c r="AK149" s="216"/>
      <c r="AL149" s="216"/>
      <c r="AM149" s="216"/>
      <c r="AN149" s="216"/>
      <c r="AO149" s="216"/>
      <c r="AP149" s="216"/>
      <c r="AQ149" s="216"/>
      <c r="AR149" s="216"/>
      <c r="AS149" s="216"/>
      <c r="AT149" s="216"/>
      <c r="AU149" s="216"/>
      <c r="AV149" s="216"/>
      <c r="AW149" s="216"/>
      <c r="AX149" s="216"/>
      <c r="AY149" s="216"/>
      <c r="AZ149" s="216"/>
    </row>
    <row r="150" spans="1:52" hidden="1" x14ac:dyDescent="0.35">
      <c r="A150" s="232"/>
      <c r="B150" s="216"/>
      <c r="C150" s="216"/>
      <c r="D150" s="216"/>
      <c r="E150" s="216"/>
      <c r="F150" s="216"/>
      <c r="G150" s="216"/>
      <c r="H150" s="216"/>
      <c r="I150" s="216"/>
      <c r="J150" s="216"/>
      <c r="K150" s="216"/>
      <c r="L150" s="216"/>
      <c r="M150" s="216"/>
      <c r="N150" s="216"/>
      <c r="O150" s="216"/>
      <c r="P150" s="216"/>
      <c r="Q150" s="216"/>
      <c r="R150" s="216"/>
      <c r="S150" s="216"/>
      <c r="T150" s="216"/>
      <c r="U150" s="216"/>
      <c r="V150" s="216"/>
      <c r="W150" s="216"/>
      <c r="X150" s="216"/>
      <c r="Y150" s="216"/>
      <c r="Z150" s="216"/>
      <c r="AA150" s="216"/>
      <c r="AB150" s="216"/>
      <c r="AC150" s="216"/>
      <c r="AD150" s="216"/>
      <c r="AE150" s="216"/>
      <c r="AF150" s="216"/>
      <c r="AG150" s="216"/>
      <c r="AH150" s="216"/>
      <c r="AI150" s="216"/>
      <c r="AJ150" s="216"/>
      <c r="AK150" s="216"/>
      <c r="AL150" s="216"/>
      <c r="AM150" s="216"/>
      <c r="AN150" s="216"/>
      <c r="AO150" s="216"/>
      <c r="AP150" s="216"/>
      <c r="AQ150" s="216"/>
      <c r="AR150" s="216"/>
      <c r="AS150" s="216"/>
      <c r="AT150" s="216"/>
      <c r="AU150" s="216"/>
      <c r="AV150" s="216"/>
      <c r="AW150" s="216"/>
      <c r="AX150" s="216"/>
      <c r="AY150" s="216"/>
      <c r="AZ150" s="216"/>
    </row>
    <row r="151" spans="1:52" hidden="1" x14ac:dyDescent="0.35">
      <c r="A151" s="232"/>
      <c r="B151" s="216"/>
      <c r="C151" s="216"/>
      <c r="D151" s="216"/>
      <c r="E151" s="216"/>
      <c r="F151" s="216"/>
      <c r="G151" s="216"/>
      <c r="H151" s="216"/>
      <c r="I151" s="216"/>
      <c r="J151" s="216"/>
      <c r="K151" s="216"/>
      <c r="L151" s="216"/>
      <c r="M151" s="216"/>
      <c r="N151" s="216"/>
      <c r="O151" s="216"/>
      <c r="P151" s="216"/>
      <c r="Q151" s="216"/>
      <c r="R151" s="216"/>
      <c r="S151" s="216"/>
      <c r="T151" s="216"/>
      <c r="U151" s="216"/>
      <c r="V151" s="216"/>
      <c r="W151" s="216"/>
      <c r="X151" s="216"/>
      <c r="Y151" s="216"/>
      <c r="Z151" s="216"/>
      <c r="AA151" s="216"/>
      <c r="AB151" s="216"/>
      <c r="AC151" s="216"/>
      <c r="AD151" s="216"/>
      <c r="AE151" s="216"/>
      <c r="AF151" s="216"/>
      <c r="AG151" s="216"/>
      <c r="AH151" s="216"/>
      <c r="AI151" s="216"/>
      <c r="AJ151" s="216"/>
      <c r="AK151" s="216"/>
      <c r="AL151" s="216"/>
      <c r="AM151" s="216"/>
      <c r="AN151" s="216"/>
      <c r="AO151" s="216"/>
      <c r="AP151" s="216"/>
      <c r="AQ151" s="216"/>
      <c r="AR151" s="216"/>
      <c r="AS151" s="216"/>
      <c r="AT151" s="216"/>
      <c r="AU151" s="216"/>
      <c r="AV151" s="216"/>
      <c r="AW151" s="216"/>
      <c r="AX151" s="216"/>
      <c r="AY151" s="216"/>
      <c r="AZ151" s="216"/>
    </row>
    <row r="152" spans="1:52" hidden="1" x14ac:dyDescent="0.35">
      <c r="A152" s="232"/>
      <c r="B152" s="216"/>
      <c r="C152" s="216"/>
      <c r="D152" s="216"/>
      <c r="E152" s="216"/>
      <c r="F152" s="216"/>
      <c r="G152" s="216"/>
      <c r="H152" s="216"/>
      <c r="I152" s="216"/>
      <c r="J152" s="216"/>
      <c r="K152" s="216"/>
      <c r="L152" s="216"/>
      <c r="M152" s="216"/>
      <c r="N152" s="216"/>
      <c r="O152" s="216"/>
      <c r="P152" s="216"/>
      <c r="Q152" s="216"/>
      <c r="R152" s="216"/>
      <c r="S152" s="216"/>
      <c r="T152" s="216"/>
      <c r="U152" s="216"/>
      <c r="V152" s="216"/>
      <c r="W152" s="216"/>
      <c r="X152" s="216"/>
      <c r="Y152" s="216"/>
      <c r="Z152" s="216"/>
      <c r="AA152" s="216"/>
      <c r="AB152" s="216"/>
      <c r="AC152" s="216"/>
      <c r="AD152" s="216"/>
      <c r="AE152" s="216"/>
      <c r="AF152" s="216"/>
      <c r="AG152" s="216"/>
      <c r="AH152" s="216"/>
      <c r="AI152" s="216"/>
      <c r="AJ152" s="216"/>
      <c r="AK152" s="216"/>
      <c r="AL152" s="216"/>
      <c r="AM152" s="216"/>
      <c r="AN152" s="216"/>
      <c r="AO152" s="216"/>
      <c r="AP152" s="216"/>
      <c r="AQ152" s="216"/>
      <c r="AR152" s="216"/>
      <c r="AS152" s="216"/>
      <c r="AT152" s="216"/>
      <c r="AU152" s="216"/>
      <c r="AV152" s="216"/>
      <c r="AW152" s="216"/>
      <c r="AX152" s="216"/>
      <c r="AY152" s="216"/>
      <c r="AZ152" s="216"/>
    </row>
    <row r="153" spans="1:52" x14ac:dyDescent="0.35">
      <c r="A153" s="230" t="s">
        <v>96</v>
      </c>
      <c r="B153" s="231">
        <v>0</v>
      </c>
      <c r="C153" s="231">
        <v>0</v>
      </c>
      <c r="D153" s="231">
        <v>0</v>
      </c>
      <c r="E153" s="231">
        <v>0</v>
      </c>
      <c r="F153" s="231">
        <v>0</v>
      </c>
      <c r="G153" s="231">
        <v>0</v>
      </c>
      <c r="H153" s="231">
        <v>0</v>
      </c>
      <c r="I153" s="231">
        <v>0</v>
      </c>
      <c r="J153" s="231">
        <v>0</v>
      </c>
      <c r="K153" s="231">
        <v>0</v>
      </c>
      <c r="L153" s="231">
        <v>0</v>
      </c>
      <c r="M153" s="231">
        <v>0</v>
      </c>
      <c r="N153" s="231">
        <v>0</v>
      </c>
      <c r="O153" s="231">
        <v>0</v>
      </c>
      <c r="P153" s="231">
        <v>0</v>
      </c>
      <c r="Q153" s="231">
        <v>0</v>
      </c>
      <c r="R153" s="231">
        <v>0</v>
      </c>
      <c r="S153" s="231">
        <v>0</v>
      </c>
      <c r="T153" s="231">
        <v>0.41270765663748071</v>
      </c>
      <c r="U153" s="231">
        <v>1.2271779563850749</v>
      </c>
      <c r="V153" s="231">
        <v>2.47579472423618</v>
      </c>
      <c r="W153" s="231">
        <v>2.6079419693263364</v>
      </c>
      <c r="X153" s="231">
        <v>2.6030773705838945</v>
      </c>
      <c r="Y153" s="231">
        <v>2.5950820339950851</v>
      </c>
      <c r="Z153" s="231">
        <v>2.5747443456471619</v>
      </c>
      <c r="AA153" s="231">
        <v>2.7206614244906806</v>
      </c>
      <c r="AB153" s="231">
        <v>2.8460301888152237</v>
      </c>
      <c r="AC153" s="231">
        <v>3.3638378791174031</v>
      </c>
      <c r="AD153" s="231">
        <v>5.3180432259924038</v>
      </c>
      <c r="AE153" s="231">
        <v>25.609183368588912</v>
      </c>
      <c r="AF153" s="231">
        <v>107.76120803502378</v>
      </c>
      <c r="AG153" s="231">
        <v>277.25483174806328</v>
      </c>
      <c r="AH153" s="231">
        <v>552.35440672318373</v>
      </c>
      <c r="AI153" s="231">
        <v>945.12728479257305</v>
      </c>
      <c r="AJ153" s="231">
        <v>1473.6912852589182</v>
      </c>
      <c r="AK153" s="231">
        <v>2145.7866136693128</v>
      </c>
      <c r="AL153" s="231">
        <v>2974.243824951508</v>
      </c>
      <c r="AM153" s="231">
        <v>3961.0408793917081</v>
      </c>
      <c r="AN153" s="231">
        <v>5110.2088021910895</v>
      </c>
      <c r="AO153" s="231">
        <v>6412.2894594551217</v>
      </c>
      <c r="AP153" s="231">
        <v>7862.9116942003338</v>
      </c>
      <c r="AQ153" s="231">
        <v>9458.5171608312576</v>
      </c>
      <c r="AR153" s="231">
        <v>11210.251599111043</v>
      </c>
      <c r="AS153" s="231">
        <v>13116.342703390423</v>
      </c>
      <c r="AT153" s="231">
        <v>15174.526460974093</v>
      </c>
      <c r="AU153" s="231">
        <v>17386.546840917083</v>
      </c>
      <c r="AV153" s="231">
        <v>19729.858659024572</v>
      </c>
      <c r="AW153" s="231">
        <v>22208.890769326659</v>
      </c>
      <c r="AX153" s="231">
        <v>24805.913982893726</v>
      </c>
      <c r="AY153" s="231">
        <v>27514.930557076776</v>
      </c>
      <c r="AZ153" s="231">
        <v>30310.443232656016</v>
      </c>
    </row>
    <row r="154" spans="1:52" x14ac:dyDescent="0.35">
      <c r="A154" s="232" t="s">
        <v>97</v>
      </c>
      <c r="B154" s="216">
        <v>0</v>
      </c>
      <c r="C154" s="216">
        <v>0</v>
      </c>
      <c r="D154" s="216">
        <v>0</v>
      </c>
      <c r="E154" s="216">
        <v>0</v>
      </c>
      <c r="F154" s="216">
        <v>0</v>
      </c>
      <c r="G154" s="216">
        <v>0</v>
      </c>
      <c r="H154" s="216">
        <v>0</v>
      </c>
      <c r="I154" s="216">
        <v>0</v>
      </c>
      <c r="J154" s="216">
        <v>0</v>
      </c>
      <c r="K154" s="216">
        <v>0</v>
      </c>
      <c r="L154" s="216">
        <v>0</v>
      </c>
      <c r="M154" s="216">
        <v>0</v>
      </c>
      <c r="N154" s="216">
        <v>0</v>
      </c>
      <c r="O154" s="216">
        <v>0</v>
      </c>
      <c r="P154" s="216">
        <v>0</v>
      </c>
      <c r="Q154" s="216">
        <v>0</v>
      </c>
      <c r="R154" s="216">
        <v>0</v>
      </c>
      <c r="S154" s="216">
        <v>0</v>
      </c>
      <c r="T154" s="216">
        <v>0</v>
      </c>
      <c r="U154" s="216">
        <v>0</v>
      </c>
      <c r="V154" s="216">
        <v>0</v>
      </c>
      <c r="W154" s="216">
        <v>0</v>
      </c>
      <c r="X154" s="216">
        <v>0</v>
      </c>
      <c r="Y154" s="216">
        <v>0</v>
      </c>
      <c r="Z154" s="216">
        <v>0</v>
      </c>
      <c r="AA154" s="216">
        <v>0</v>
      </c>
      <c r="AB154" s="216">
        <v>0</v>
      </c>
      <c r="AC154" s="216">
        <v>0</v>
      </c>
      <c r="AD154" s="216">
        <v>0</v>
      </c>
      <c r="AE154" s="216">
        <v>0</v>
      </c>
      <c r="AF154" s="216">
        <v>0</v>
      </c>
      <c r="AG154" s="216">
        <v>0</v>
      </c>
      <c r="AH154" s="216">
        <v>0</v>
      </c>
      <c r="AI154" s="216">
        <v>0</v>
      </c>
      <c r="AJ154" s="216">
        <v>0</v>
      </c>
      <c r="AK154" s="216">
        <v>0</v>
      </c>
      <c r="AL154" s="216">
        <v>0</v>
      </c>
      <c r="AM154" s="216">
        <v>0</v>
      </c>
      <c r="AN154" s="216">
        <v>0</v>
      </c>
      <c r="AO154" s="216">
        <v>0</v>
      </c>
      <c r="AP154" s="216">
        <v>0</v>
      </c>
      <c r="AQ154" s="216">
        <v>0</v>
      </c>
      <c r="AR154" s="216">
        <v>0</v>
      </c>
      <c r="AS154" s="216">
        <v>0</v>
      </c>
      <c r="AT154" s="216">
        <v>0</v>
      </c>
      <c r="AU154" s="216">
        <v>0</v>
      </c>
      <c r="AV154" s="216">
        <v>0</v>
      </c>
      <c r="AW154" s="216">
        <v>0</v>
      </c>
      <c r="AX154" s="216">
        <v>0</v>
      </c>
      <c r="AY154" s="216">
        <v>0</v>
      </c>
      <c r="AZ154" s="216">
        <v>0</v>
      </c>
    </row>
    <row r="155" spans="1:52" x14ac:dyDescent="0.35">
      <c r="A155" s="232" t="s">
        <v>98</v>
      </c>
      <c r="B155" s="216">
        <v>0</v>
      </c>
      <c r="C155" s="216">
        <v>0</v>
      </c>
      <c r="D155" s="216">
        <v>0</v>
      </c>
      <c r="E155" s="216">
        <v>0</v>
      </c>
      <c r="F155" s="216">
        <v>0</v>
      </c>
      <c r="G155" s="216">
        <v>0</v>
      </c>
      <c r="H155" s="216">
        <v>0</v>
      </c>
      <c r="I155" s="216">
        <v>0</v>
      </c>
      <c r="J155" s="216">
        <v>0</v>
      </c>
      <c r="K155" s="216">
        <v>0</v>
      </c>
      <c r="L155" s="216">
        <v>0</v>
      </c>
      <c r="M155" s="216">
        <v>0</v>
      </c>
      <c r="N155" s="216">
        <v>0</v>
      </c>
      <c r="O155" s="216">
        <v>0</v>
      </c>
      <c r="P155" s="216">
        <v>0</v>
      </c>
      <c r="Q155" s="216">
        <v>0</v>
      </c>
      <c r="R155" s="216">
        <v>0</v>
      </c>
      <c r="S155" s="216">
        <v>0</v>
      </c>
      <c r="T155" s="216">
        <v>0</v>
      </c>
      <c r="U155" s="216">
        <v>0</v>
      </c>
      <c r="V155" s="216">
        <v>0</v>
      </c>
      <c r="W155" s="216">
        <v>0</v>
      </c>
      <c r="X155" s="216">
        <v>0</v>
      </c>
      <c r="Y155" s="216">
        <v>0</v>
      </c>
      <c r="Z155" s="216">
        <v>0</v>
      </c>
      <c r="AA155" s="216">
        <v>0</v>
      </c>
      <c r="AB155" s="216">
        <v>0</v>
      </c>
      <c r="AC155" s="216">
        <v>0</v>
      </c>
      <c r="AD155" s="216">
        <v>0</v>
      </c>
      <c r="AE155" s="216">
        <v>0</v>
      </c>
      <c r="AF155" s="216">
        <v>0</v>
      </c>
      <c r="AG155" s="216">
        <v>0</v>
      </c>
      <c r="AH155" s="216">
        <v>0</v>
      </c>
      <c r="AI155" s="216">
        <v>0</v>
      </c>
      <c r="AJ155" s="216">
        <v>0</v>
      </c>
      <c r="AK155" s="216">
        <v>0</v>
      </c>
      <c r="AL155" s="216">
        <v>0</v>
      </c>
      <c r="AM155" s="216">
        <v>0</v>
      </c>
      <c r="AN155" s="216">
        <v>0</v>
      </c>
      <c r="AO155" s="216">
        <v>0</v>
      </c>
      <c r="AP155" s="216">
        <v>0</v>
      </c>
      <c r="AQ155" s="216">
        <v>0</v>
      </c>
      <c r="AR155" s="216">
        <v>0</v>
      </c>
      <c r="AS155" s="216">
        <v>0</v>
      </c>
      <c r="AT155" s="216">
        <v>0</v>
      </c>
      <c r="AU155" s="216">
        <v>0</v>
      </c>
      <c r="AV155" s="216">
        <v>0</v>
      </c>
      <c r="AW155" s="216">
        <v>0</v>
      </c>
      <c r="AX155" s="216">
        <v>0</v>
      </c>
      <c r="AY155" s="216">
        <v>0</v>
      </c>
      <c r="AZ155" s="216">
        <v>0</v>
      </c>
    </row>
    <row r="156" spans="1:52" x14ac:dyDescent="0.35">
      <c r="A156" s="232" t="s">
        <v>99</v>
      </c>
      <c r="B156" s="216">
        <v>0</v>
      </c>
      <c r="C156" s="216">
        <v>0</v>
      </c>
      <c r="D156" s="216">
        <v>0</v>
      </c>
      <c r="E156" s="216">
        <v>0</v>
      </c>
      <c r="F156" s="216">
        <v>0</v>
      </c>
      <c r="G156" s="216">
        <v>0</v>
      </c>
      <c r="H156" s="216">
        <v>0</v>
      </c>
      <c r="I156" s="216">
        <v>0</v>
      </c>
      <c r="J156" s="216">
        <v>0</v>
      </c>
      <c r="K156" s="216">
        <v>0</v>
      </c>
      <c r="L156" s="216">
        <v>0</v>
      </c>
      <c r="M156" s="216">
        <v>0</v>
      </c>
      <c r="N156" s="216">
        <v>0</v>
      </c>
      <c r="O156" s="216">
        <v>0</v>
      </c>
      <c r="P156" s="216">
        <v>0</v>
      </c>
      <c r="Q156" s="216">
        <v>0</v>
      </c>
      <c r="R156" s="216">
        <v>0</v>
      </c>
      <c r="S156" s="216">
        <v>0</v>
      </c>
      <c r="T156" s="216">
        <v>0.41270765663748071</v>
      </c>
      <c r="U156" s="216">
        <v>1.2271779563850749</v>
      </c>
      <c r="V156" s="216">
        <v>2.47579472423618</v>
      </c>
      <c r="W156" s="216">
        <v>2.6079419693263364</v>
      </c>
      <c r="X156" s="216">
        <v>2.6030773705838945</v>
      </c>
      <c r="Y156" s="216">
        <v>2.5950820339950851</v>
      </c>
      <c r="Z156" s="216">
        <v>2.5747443456471619</v>
      </c>
      <c r="AA156" s="216">
        <v>2.7206614244906806</v>
      </c>
      <c r="AB156" s="216">
        <v>2.8460301888152237</v>
      </c>
      <c r="AC156" s="216">
        <v>3.3638378791174031</v>
      </c>
      <c r="AD156" s="216">
        <v>5.3180432259924038</v>
      </c>
      <c r="AE156" s="216">
        <v>25.609183368588912</v>
      </c>
      <c r="AF156" s="216">
        <v>107.76120803502378</v>
      </c>
      <c r="AG156" s="216">
        <v>277.25483174806328</v>
      </c>
      <c r="AH156" s="216">
        <v>552.35440672318373</v>
      </c>
      <c r="AI156" s="216">
        <v>945.12728479257305</v>
      </c>
      <c r="AJ156" s="216">
        <v>1473.6912852589182</v>
      </c>
      <c r="AK156" s="216">
        <v>2145.7866136693128</v>
      </c>
      <c r="AL156" s="216">
        <v>2974.243824951508</v>
      </c>
      <c r="AM156" s="216">
        <v>3961.0408793917081</v>
      </c>
      <c r="AN156" s="216">
        <v>5110.2088021910895</v>
      </c>
      <c r="AO156" s="216">
        <v>6412.2894594551217</v>
      </c>
      <c r="AP156" s="216">
        <v>7862.9116942003338</v>
      </c>
      <c r="AQ156" s="216">
        <v>9458.5171608312576</v>
      </c>
      <c r="AR156" s="216">
        <v>11210.251599111043</v>
      </c>
      <c r="AS156" s="216">
        <v>13116.342703390423</v>
      </c>
      <c r="AT156" s="216">
        <v>15174.526460974093</v>
      </c>
      <c r="AU156" s="216">
        <v>17386.546840917083</v>
      </c>
      <c r="AV156" s="216">
        <v>19729.858659024572</v>
      </c>
      <c r="AW156" s="216">
        <v>22208.890769326659</v>
      </c>
      <c r="AX156" s="216">
        <v>24805.913982893726</v>
      </c>
      <c r="AY156" s="216">
        <v>27514.930557076776</v>
      </c>
      <c r="AZ156" s="216">
        <v>30310.443232656016</v>
      </c>
    </row>
    <row r="157" spans="1:52" x14ac:dyDescent="0.35">
      <c r="A157" s="232" t="s">
        <v>106</v>
      </c>
      <c r="B157" s="216">
        <v>0</v>
      </c>
      <c r="C157" s="216">
        <v>0</v>
      </c>
      <c r="D157" s="216">
        <v>0</v>
      </c>
      <c r="E157" s="216">
        <v>0</v>
      </c>
      <c r="F157" s="216">
        <v>0</v>
      </c>
      <c r="G157" s="216">
        <v>0</v>
      </c>
      <c r="H157" s="216">
        <v>0</v>
      </c>
      <c r="I157" s="216">
        <v>0</v>
      </c>
      <c r="J157" s="216">
        <v>0</v>
      </c>
      <c r="K157" s="216">
        <v>0</v>
      </c>
      <c r="L157" s="216">
        <v>0</v>
      </c>
      <c r="M157" s="216">
        <v>0</v>
      </c>
      <c r="N157" s="216">
        <v>0</v>
      </c>
      <c r="O157" s="216">
        <v>0</v>
      </c>
      <c r="P157" s="216">
        <v>0</v>
      </c>
      <c r="Q157" s="216">
        <v>0</v>
      </c>
      <c r="R157" s="216">
        <v>0</v>
      </c>
      <c r="S157" s="216">
        <v>0</v>
      </c>
      <c r="T157" s="216">
        <v>0</v>
      </c>
      <c r="U157" s="216">
        <v>0</v>
      </c>
      <c r="V157" s="216">
        <v>0</v>
      </c>
      <c r="W157" s="216">
        <v>0</v>
      </c>
      <c r="X157" s="216">
        <v>0</v>
      </c>
      <c r="Y157" s="216">
        <v>0</v>
      </c>
      <c r="Z157" s="216">
        <v>0</v>
      </c>
      <c r="AA157" s="216">
        <v>0</v>
      </c>
      <c r="AB157" s="216">
        <v>0</v>
      </c>
      <c r="AC157" s="216">
        <v>0</v>
      </c>
      <c r="AD157" s="216">
        <v>0</v>
      </c>
      <c r="AE157" s="216">
        <v>0</v>
      </c>
      <c r="AF157" s="216">
        <v>0</v>
      </c>
      <c r="AG157" s="216">
        <v>0</v>
      </c>
      <c r="AH157" s="216">
        <v>0</v>
      </c>
      <c r="AI157" s="216">
        <v>0</v>
      </c>
      <c r="AJ157" s="216">
        <v>0</v>
      </c>
      <c r="AK157" s="216">
        <v>0</v>
      </c>
      <c r="AL157" s="216">
        <v>0</v>
      </c>
      <c r="AM157" s="216">
        <v>0</v>
      </c>
      <c r="AN157" s="216">
        <v>0</v>
      </c>
      <c r="AO157" s="216">
        <v>0</v>
      </c>
      <c r="AP157" s="216">
        <v>0</v>
      </c>
      <c r="AQ157" s="216">
        <v>0</v>
      </c>
      <c r="AR157" s="216">
        <v>0</v>
      </c>
      <c r="AS157" s="216">
        <v>0</v>
      </c>
      <c r="AT157" s="216">
        <v>0</v>
      </c>
      <c r="AU157" s="216">
        <v>0</v>
      </c>
      <c r="AV157" s="216">
        <v>0</v>
      </c>
      <c r="AW157" s="216">
        <v>0</v>
      </c>
      <c r="AX157" s="216">
        <v>0</v>
      </c>
      <c r="AY157" s="216">
        <v>0</v>
      </c>
      <c r="AZ157" s="216">
        <v>0</v>
      </c>
    </row>
    <row r="158" spans="1:52" x14ac:dyDescent="0.35">
      <c r="A158" s="230" t="s">
        <v>100</v>
      </c>
      <c r="B158" s="231">
        <v>0</v>
      </c>
      <c r="C158" s="231">
        <v>0</v>
      </c>
      <c r="D158" s="231">
        <v>0</v>
      </c>
      <c r="E158" s="231">
        <v>0</v>
      </c>
      <c r="F158" s="231">
        <v>0</v>
      </c>
      <c r="G158" s="231">
        <v>0</v>
      </c>
      <c r="H158" s="231">
        <v>0</v>
      </c>
      <c r="I158" s="231">
        <v>0</v>
      </c>
      <c r="J158" s="231">
        <v>0</v>
      </c>
      <c r="K158" s="231">
        <v>0</v>
      </c>
      <c r="L158" s="231">
        <v>0</v>
      </c>
      <c r="M158" s="231">
        <v>0</v>
      </c>
      <c r="N158" s="231">
        <v>0</v>
      </c>
      <c r="O158" s="231">
        <v>0</v>
      </c>
      <c r="P158" s="231">
        <v>0</v>
      </c>
      <c r="Q158" s="231">
        <v>0</v>
      </c>
      <c r="R158" s="231">
        <v>3.3837963696721798</v>
      </c>
      <c r="S158" s="231">
        <v>7.7118808333391407</v>
      </c>
      <c r="T158" s="231">
        <v>13.712992594231695</v>
      </c>
      <c r="U158" s="231">
        <v>21.166638147177714</v>
      </c>
      <c r="V158" s="231">
        <v>30.343207933378554</v>
      </c>
      <c r="W158" s="231">
        <v>30.34880333783034</v>
      </c>
      <c r="X158" s="231">
        <v>30.263562040798003</v>
      </c>
      <c r="Y158" s="231">
        <v>30.076207400831105</v>
      </c>
      <c r="Z158" s="231">
        <v>29.68789438010025</v>
      </c>
      <c r="AA158" s="231">
        <v>29.024611858464446</v>
      </c>
      <c r="AB158" s="231">
        <v>28.154592645687011</v>
      </c>
      <c r="AC158" s="231">
        <v>26.023345347563783</v>
      </c>
      <c r="AD158" s="231">
        <v>23.097706498695022</v>
      </c>
      <c r="AE158" s="231">
        <v>20.038825464587767</v>
      </c>
      <c r="AF158" s="231">
        <v>141.56181812750935</v>
      </c>
      <c r="AG158" s="231">
        <v>522.38444601061212</v>
      </c>
      <c r="AH158" s="231">
        <v>1205.2363656006391</v>
      </c>
      <c r="AI158" s="231">
        <v>2218.2407287320584</v>
      </c>
      <c r="AJ158" s="231">
        <v>3596.5704850312186</v>
      </c>
      <c r="AK158" s="231">
        <v>5346.8074131158828</v>
      </c>
      <c r="AL158" s="231">
        <v>7503.1627871359515</v>
      </c>
      <c r="AM158" s="231">
        <v>10068.282194933152</v>
      </c>
      <c r="AN158" s="231">
        <v>13028.75816839797</v>
      </c>
      <c r="AO158" s="231">
        <v>16357.40974897633</v>
      </c>
      <c r="AP158" s="231">
        <v>20045.831895242078</v>
      </c>
      <c r="AQ158" s="231">
        <v>24101.698389571746</v>
      </c>
      <c r="AR158" s="231">
        <v>28527.900353640045</v>
      </c>
      <c r="AS158" s="231">
        <v>33293.66412560577</v>
      </c>
      <c r="AT158" s="231">
        <v>38419.725318915371</v>
      </c>
      <c r="AU158" s="231">
        <v>43904.77747197196</v>
      </c>
      <c r="AV158" s="231">
        <v>49673.965217241188</v>
      </c>
      <c r="AW158" s="231">
        <v>55778.79508757146</v>
      </c>
      <c r="AX158" s="231">
        <v>62153.407016886478</v>
      </c>
      <c r="AY158" s="231">
        <v>68786.904744070605</v>
      </c>
      <c r="AZ158" s="231">
        <v>75614.136009199137</v>
      </c>
    </row>
    <row r="159" spans="1:52" x14ac:dyDescent="0.35">
      <c r="A159" s="232" t="s">
        <v>101</v>
      </c>
      <c r="B159" s="216">
        <v>0</v>
      </c>
      <c r="C159" s="216">
        <v>0</v>
      </c>
      <c r="D159" s="216">
        <v>0</v>
      </c>
      <c r="E159" s="216">
        <v>0</v>
      </c>
      <c r="F159" s="216">
        <v>0</v>
      </c>
      <c r="G159" s="216">
        <v>0</v>
      </c>
      <c r="H159" s="216">
        <v>0</v>
      </c>
      <c r="I159" s="216">
        <v>0</v>
      </c>
      <c r="J159" s="216">
        <v>0</v>
      </c>
      <c r="K159" s="216">
        <v>0</v>
      </c>
      <c r="L159" s="216">
        <v>0</v>
      </c>
      <c r="M159" s="216">
        <v>0</v>
      </c>
      <c r="N159" s="216">
        <v>0</v>
      </c>
      <c r="O159" s="216">
        <v>0</v>
      </c>
      <c r="P159" s="216">
        <v>0</v>
      </c>
      <c r="Q159" s="216">
        <v>0</v>
      </c>
      <c r="R159" s="216">
        <v>0</v>
      </c>
      <c r="S159" s="216">
        <v>0</v>
      </c>
      <c r="T159" s="216">
        <v>0</v>
      </c>
      <c r="U159" s="216">
        <v>0.4125941238955671</v>
      </c>
      <c r="V159" s="216">
        <v>1.2284926449697255</v>
      </c>
      <c r="W159" s="216">
        <v>1.2280298563920213</v>
      </c>
      <c r="X159" s="216">
        <v>1.2270260518033542</v>
      </c>
      <c r="Y159" s="216">
        <v>1.2234757730424104</v>
      </c>
      <c r="Z159" s="216">
        <v>1.21661562749077</v>
      </c>
      <c r="AA159" s="216">
        <v>1.1979876979824648</v>
      </c>
      <c r="AB159" s="216">
        <v>1.1700768974234139</v>
      </c>
      <c r="AC159" s="216">
        <v>1.1343239498916031</v>
      </c>
      <c r="AD159" s="216">
        <v>1.0929056200589109</v>
      </c>
      <c r="AE159" s="216">
        <v>1.0478847185550051</v>
      </c>
      <c r="AF159" s="216">
        <v>59.108064598956304</v>
      </c>
      <c r="AG159" s="216">
        <v>253.88584493191746</v>
      </c>
      <c r="AH159" s="216">
        <v>629.36139888958689</v>
      </c>
      <c r="AI159" s="216">
        <v>1222.6673318160822</v>
      </c>
      <c r="AJ159" s="216">
        <v>2078.6668540757655</v>
      </c>
      <c r="AK159" s="216">
        <v>3226.1295590432333</v>
      </c>
      <c r="AL159" s="216">
        <v>4712.426013825997</v>
      </c>
      <c r="AM159" s="216">
        <v>6566.6309372703954</v>
      </c>
      <c r="AN159" s="216">
        <v>8792.8291992868271</v>
      </c>
      <c r="AO159" s="216">
        <v>11396.853360242481</v>
      </c>
      <c r="AP159" s="216">
        <v>14380.573665670287</v>
      </c>
      <c r="AQ159" s="216">
        <v>17775.795935993399</v>
      </c>
      <c r="AR159" s="216">
        <v>21582.167304968105</v>
      </c>
      <c r="AS159" s="216">
        <v>25783.288116773092</v>
      </c>
      <c r="AT159" s="216">
        <v>30390.101710172024</v>
      </c>
      <c r="AU159" s="216">
        <v>35415.374586835787</v>
      </c>
      <c r="AV159" s="216">
        <v>40768.516364444156</v>
      </c>
      <c r="AW159" s="216">
        <v>46499.25166867223</v>
      </c>
      <c r="AX159" s="216">
        <v>52535.133924530302</v>
      </c>
      <c r="AY159" s="216">
        <v>58867.632139990943</v>
      </c>
      <c r="AZ159" s="216">
        <v>65414.35167257717</v>
      </c>
    </row>
    <row r="160" spans="1:52" x14ac:dyDescent="0.35">
      <c r="A160" s="233" t="s">
        <v>107</v>
      </c>
      <c r="B160" s="218">
        <v>0</v>
      </c>
      <c r="C160" s="218">
        <v>0</v>
      </c>
      <c r="D160" s="218">
        <v>0</v>
      </c>
      <c r="E160" s="218">
        <v>0</v>
      </c>
      <c r="F160" s="218">
        <v>0</v>
      </c>
      <c r="G160" s="218">
        <v>0</v>
      </c>
      <c r="H160" s="218">
        <v>0</v>
      </c>
      <c r="I160" s="218">
        <v>0</v>
      </c>
      <c r="J160" s="218">
        <v>0</v>
      </c>
      <c r="K160" s="218">
        <v>0</v>
      </c>
      <c r="L160" s="218">
        <v>0</v>
      </c>
      <c r="M160" s="218">
        <v>0</v>
      </c>
      <c r="N160" s="218">
        <v>0</v>
      </c>
      <c r="O160" s="218">
        <v>0</v>
      </c>
      <c r="P160" s="218">
        <v>0</v>
      </c>
      <c r="Q160" s="218">
        <v>0</v>
      </c>
      <c r="R160" s="218">
        <v>3.3837963696721798</v>
      </c>
      <c r="S160" s="218">
        <v>7.7118808333391407</v>
      </c>
      <c r="T160" s="218">
        <v>13.712992594231695</v>
      </c>
      <c r="U160" s="218">
        <v>20.754044023282148</v>
      </c>
      <c r="V160" s="218">
        <v>29.114715288408828</v>
      </c>
      <c r="W160" s="218">
        <v>29.12077348143832</v>
      </c>
      <c r="X160" s="218">
        <v>29.03653598899465</v>
      </c>
      <c r="Y160" s="218">
        <v>28.852731627788696</v>
      </c>
      <c r="Z160" s="218">
        <v>28.471278752609479</v>
      </c>
      <c r="AA160" s="218">
        <v>27.82662416048198</v>
      </c>
      <c r="AB160" s="218">
        <v>26.984515748263597</v>
      </c>
      <c r="AC160" s="218">
        <v>24.889021397672181</v>
      </c>
      <c r="AD160" s="218">
        <v>22.004800878636111</v>
      </c>
      <c r="AE160" s="218">
        <v>18.990940746032763</v>
      </c>
      <c r="AF160" s="218">
        <v>82.453753528553037</v>
      </c>
      <c r="AG160" s="218">
        <v>268.49860107869466</v>
      </c>
      <c r="AH160" s="218">
        <v>575.87496671105237</v>
      </c>
      <c r="AI160" s="218">
        <v>995.57339691597622</v>
      </c>
      <c r="AJ160" s="218">
        <v>1517.9036309554531</v>
      </c>
      <c r="AK160" s="218">
        <v>2120.67785407265</v>
      </c>
      <c r="AL160" s="218">
        <v>2790.7367733099545</v>
      </c>
      <c r="AM160" s="218">
        <v>3501.6512576627565</v>
      </c>
      <c r="AN160" s="218">
        <v>4235.9289691111435</v>
      </c>
      <c r="AO160" s="218">
        <v>4960.5563887338485</v>
      </c>
      <c r="AP160" s="218">
        <v>5665.2582295717912</v>
      </c>
      <c r="AQ160" s="218">
        <v>6325.9024535783465</v>
      </c>
      <c r="AR160" s="218">
        <v>6945.7330486719402</v>
      </c>
      <c r="AS160" s="218">
        <v>7510.3760088326771</v>
      </c>
      <c r="AT160" s="218">
        <v>8029.6236087433463</v>
      </c>
      <c r="AU160" s="218">
        <v>8489.4028851361763</v>
      </c>
      <c r="AV160" s="218">
        <v>8905.4488527970334</v>
      </c>
      <c r="AW160" s="218">
        <v>9279.5434188992331</v>
      </c>
      <c r="AX160" s="218">
        <v>9618.2730923561758</v>
      </c>
      <c r="AY160" s="218">
        <v>9919.2726040796661</v>
      </c>
      <c r="AZ160" s="218">
        <v>10199.784336621973</v>
      </c>
    </row>
    <row r="161" spans="1:52" x14ac:dyDescent="0.35">
      <c r="A161" s="228" t="s">
        <v>112</v>
      </c>
      <c r="B161" s="229">
        <v>390353.80113040737</v>
      </c>
      <c r="C161" s="229">
        <v>415287.27405820769</v>
      </c>
      <c r="D161" s="229">
        <v>438585.76295595191</v>
      </c>
      <c r="E161" s="229">
        <v>445392.02079959156</v>
      </c>
      <c r="F161" s="229">
        <v>513297.80684526876</v>
      </c>
      <c r="G161" s="229">
        <v>529826.18954348855</v>
      </c>
      <c r="H161" s="229">
        <v>558526.35112351633</v>
      </c>
      <c r="I161" s="229">
        <v>578206.64191453077</v>
      </c>
      <c r="J161" s="229">
        <v>568537.85716878646</v>
      </c>
      <c r="K161" s="229">
        <v>501829.99603543169</v>
      </c>
      <c r="L161" s="229">
        <v>536828.8032430833</v>
      </c>
      <c r="M161" s="229">
        <v>534150.58929645061</v>
      </c>
      <c r="N161" s="229">
        <v>534559.51330987026</v>
      </c>
      <c r="O161" s="229">
        <v>565501.0358245488</v>
      </c>
      <c r="P161" s="229">
        <v>570532.03726510867</v>
      </c>
      <c r="Q161" s="229">
        <v>579322.0961079573</v>
      </c>
      <c r="R161" s="229">
        <v>607907.75724328484</v>
      </c>
      <c r="S161" s="229">
        <v>634069.9273883322</v>
      </c>
      <c r="T161" s="229">
        <v>655328.09513324138</v>
      </c>
      <c r="U161" s="229">
        <v>671582.16356544406</v>
      </c>
      <c r="V161" s="229">
        <v>683926.85090851621</v>
      </c>
      <c r="W161" s="229">
        <v>694656.15768324921</v>
      </c>
      <c r="X161" s="229">
        <v>703908.18656093464</v>
      </c>
      <c r="Y161" s="229">
        <v>712581.81980032951</v>
      </c>
      <c r="Z161" s="229">
        <v>720889.4116230238</v>
      </c>
      <c r="AA161" s="229">
        <v>728659.65719310509</v>
      </c>
      <c r="AB161" s="229">
        <v>736754.28785066807</v>
      </c>
      <c r="AC161" s="229">
        <v>745001.26576640224</v>
      </c>
      <c r="AD161" s="229">
        <v>753328.27832251461</v>
      </c>
      <c r="AE161" s="229">
        <v>761783.86175213626</v>
      </c>
      <c r="AF161" s="229">
        <v>770607.25610069267</v>
      </c>
      <c r="AG161" s="229">
        <v>779107.09738676518</v>
      </c>
      <c r="AH161" s="229">
        <v>787859.01677279</v>
      </c>
      <c r="AI161" s="229">
        <v>795958.16897705174</v>
      </c>
      <c r="AJ161" s="229">
        <v>804181.95458975818</v>
      </c>
      <c r="AK161" s="229">
        <v>812585.22172488924</v>
      </c>
      <c r="AL161" s="229">
        <v>821237.49752758606</v>
      </c>
      <c r="AM161" s="229">
        <v>830192.22203358647</v>
      </c>
      <c r="AN161" s="229">
        <v>839420.35235105478</v>
      </c>
      <c r="AO161" s="229">
        <v>848890.53964312538</v>
      </c>
      <c r="AP161" s="229">
        <v>858688.5973042351</v>
      </c>
      <c r="AQ161" s="229">
        <v>868851.26513232314</v>
      </c>
      <c r="AR161" s="229">
        <v>879568.53921543935</v>
      </c>
      <c r="AS161" s="229">
        <v>890554.5481995272</v>
      </c>
      <c r="AT161" s="229">
        <v>901701.57394717447</v>
      </c>
      <c r="AU161" s="229">
        <v>913017.97407387011</v>
      </c>
      <c r="AV161" s="229">
        <v>924546.79663726839</v>
      </c>
      <c r="AW161" s="229">
        <v>936195.47001191601</v>
      </c>
      <c r="AX161" s="229">
        <v>948049.51569557469</v>
      </c>
      <c r="AY161" s="229">
        <v>960024.16707029613</v>
      </c>
      <c r="AZ161" s="229">
        <v>972296.22248610761</v>
      </c>
    </row>
    <row r="162" spans="1:52" x14ac:dyDescent="0.35">
      <c r="A162" s="230" t="s">
        <v>91</v>
      </c>
      <c r="B162" s="231">
        <v>390353.80113040737</v>
      </c>
      <c r="C162" s="231">
        <v>415287.27405820769</v>
      </c>
      <c r="D162" s="231">
        <v>438585.76295595191</v>
      </c>
      <c r="E162" s="231">
        <v>445392.02079959156</v>
      </c>
      <c r="F162" s="231">
        <v>513297.80684526876</v>
      </c>
      <c r="G162" s="231">
        <v>529826.18954348855</v>
      </c>
      <c r="H162" s="231">
        <v>558526.35112351633</v>
      </c>
      <c r="I162" s="231">
        <v>578206.64191453077</v>
      </c>
      <c r="J162" s="231">
        <v>568537.85716878646</v>
      </c>
      <c r="K162" s="231">
        <v>501829.99603543169</v>
      </c>
      <c r="L162" s="231">
        <v>536828.8032430833</v>
      </c>
      <c r="M162" s="231">
        <v>534150.58929645061</v>
      </c>
      <c r="N162" s="231">
        <v>534559.51330987026</v>
      </c>
      <c r="O162" s="231">
        <v>565501.0358245488</v>
      </c>
      <c r="P162" s="231">
        <v>570532.03726510867</v>
      </c>
      <c r="Q162" s="231">
        <v>579322.0961079573</v>
      </c>
      <c r="R162" s="231">
        <v>607905.39346190577</v>
      </c>
      <c r="S162" s="231">
        <v>634065.1914973855</v>
      </c>
      <c r="T162" s="231">
        <v>655318.61315554066</v>
      </c>
      <c r="U162" s="231">
        <v>671566.77332378412</v>
      </c>
      <c r="V162" s="231">
        <v>683903.22453102958</v>
      </c>
      <c r="W162" s="231">
        <v>694632.68275035627</v>
      </c>
      <c r="X162" s="231">
        <v>703885.00892264559</v>
      </c>
      <c r="Y162" s="231">
        <v>712560.29940132808</v>
      </c>
      <c r="Z162" s="231">
        <v>720872.89823189308</v>
      </c>
      <c r="AA162" s="231">
        <v>728648.04887338914</v>
      </c>
      <c r="AB162" s="231">
        <v>736746.12819900387</v>
      </c>
      <c r="AC162" s="231">
        <v>744997.30908719357</v>
      </c>
      <c r="AD162" s="231">
        <v>753325.91972230212</v>
      </c>
      <c r="AE162" s="231">
        <v>761762.65506549261</v>
      </c>
      <c r="AF162" s="231">
        <v>770355.09922741482</v>
      </c>
      <c r="AG162" s="231">
        <v>778227.07228103431</v>
      </c>
      <c r="AH162" s="231">
        <v>785918.14181058982</v>
      </c>
      <c r="AI162" s="231">
        <v>792498.07806024863</v>
      </c>
      <c r="AJ162" s="231">
        <v>798778.46086290374</v>
      </c>
      <c r="AK162" s="231">
        <v>804823.25448450132</v>
      </c>
      <c r="AL162" s="231">
        <v>810732.41666160768</v>
      </c>
      <c r="AM162" s="231">
        <v>816601.96250165312</v>
      </c>
      <c r="AN162" s="231">
        <v>822482.91204777756</v>
      </c>
      <c r="AO162" s="231">
        <v>828338.45834810147</v>
      </c>
      <c r="AP162" s="231">
        <v>834248.37940494413</v>
      </c>
      <c r="AQ162" s="231">
        <v>840196.60710335895</v>
      </c>
      <c r="AR162" s="231">
        <v>846372.44871589344</v>
      </c>
      <c r="AS162" s="231">
        <v>852491.61868877069</v>
      </c>
      <c r="AT162" s="231">
        <v>858454.58040600782</v>
      </c>
      <c r="AU162" s="231">
        <v>864245.30725798069</v>
      </c>
      <c r="AV162" s="231">
        <v>869954.5584196382</v>
      </c>
      <c r="AW162" s="231">
        <v>875457.22620271391</v>
      </c>
      <c r="AX162" s="231">
        <v>880944.85589164135</v>
      </c>
      <c r="AY162" s="231">
        <v>886280.48935738159</v>
      </c>
      <c r="AZ162" s="231">
        <v>891596.0014086701</v>
      </c>
    </row>
    <row r="163" spans="1:52" x14ac:dyDescent="0.35">
      <c r="A163" s="232" t="s">
        <v>93</v>
      </c>
      <c r="B163" s="216">
        <v>390353.80113040737</v>
      </c>
      <c r="C163" s="216">
        <v>415287.27405820769</v>
      </c>
      <c r="D163" s="216">
        <v>438585.76295595191</v>
      </c>
      <c r="E163" s="216">
        <v>445392.02079959156</v>
      </c>
      <c r="F163" s="216">
        <v>513297.80684526876</v>
      </c>
      <c r="G163" s="216">
        <v>529826.18954348855</v>
      </c>
      <c r="H163" s="216">
        <v>558526.35112351633</v>
      </c>
      <c r="I163" s="216">
        <v>578206.64191453077</v>
      </c>
      <c r="J163" s="216">
        <v>568537.85716878646</v>
      </c>
      <c r="K163" s="216">
        <v>501829.99603543169</v>
      </c>
      <c r="L163" s="216">
        <v>536828.8032430833</v>
      </c>
      <c r="M163" s="216">
        <v>534150.58929645061</v>
      </c>
      <c r="N163" s="216">
        <v>534559.51330987026</v>
      </c>
      <c r="O163" s="216">
        <v>565501.0358245488</v>
      </c>
      <c r="P163" s="216">
        <v>570532.03726510867</v>
      </c>
      <c r="Q163" s="216">
        <v>579322.0961079573</v>
      </c>
      <c r="R163" s="216">
        <v>607892.39148730808</v>
      </c>
      <c r="S163" s="216">
        <v>634033.19958521088</v>
      </c>
      <c r="T163" s="216">
        <v>655262.93694227713</v>
      </c>
      <c r="U163" s="216">
        <v>671482.75808104302</v>
      </c>
      <c r="V163" s="216">
        <v>683784.000262841</v>
      </c>
      <c r="W163" s="216">
        <v>694471.54400306067</v>
      </c>
      <c r="X163" s="216">
        <v>703674.27883160592</v>
      </c>
      <c r="Y163" s="216">
        <v>712286.70359077095</v>
      </c>
      <c r="Z163" s="216">
        <v>720529.21949710231</v>
      </c>
      <c r="AA163" s="216">
        <v>728217.01682585373</v>
      </c>
      <c r="AB163" s="216">
        <v>736200.86134138156</v>
      </c>
      <c r="AC163" s="216">
        <v>744317.98825836007</v>
      </c>
      <c r="AD163" s="216">
        <v>752483.16065206367</v>
      </c>
      <c r="AE163" s="216">
        <v>760712.41009338212</v>
      </c>
      <c r="AF163" s="216">
        <v>769052.05286798975</v>
      </c>
      <c r="AG163" s="216">
        <v>776606.54249198746</v>
      </c>
      <c r="AH163" s="216">
        <v>783903.91391589318</v>
      </c>
      <c r="AI163" s="216">
        <v>789997.82343493693</v>
      </c>
      <c r="AJ163" s="216">
        <v>795679.0494444397</v>
      </c>
      <c r="AK163" s="216">
        <v>800996.7207453755</v>
      </c>
      <c r="AL163" s="216">
        <v>806001.4740166202</v>
      </c>
      <c r="AM163" s="216">
        <v>810749.66463777679</v>
      </c>
      <c r="AN163" s="216">
        <v>815237.6840002205</v>
      </c>
      <c r="AO163" s="216">
        <v>819346.13139148033</v>
      </c>
      <c r="AP163" s="216">
        <v>823087.92513442633</v>
      </c>
      <c r="AQ163" s="216">
        <v>826366.99885391106</v>
      </c>
      <c r="AR163" s="216">
        <v>829267.0449567812</v>
      </c>
      <c r="AS163" s="216">
        <v>831372.42430774716</v>
      </c>
      <c r="AT163" s="216">
        <v>832469.80635768722</v>
      </c>
      <c r="AU163" s="216">
        <v>832390.19613214314</v>
      </c>
      <c r="AV163" s="216">
        <v>831084.51342299383</v>
      </c>
      <c r="AW163" s="216">
        <v>828291.39228930254</v>
      </c>
      <c r="AX163" s="216">
        <v>824043.89264144504</v>
      </c>
      <c r="AY163" s="216">
        <v>818113.96621683601</v>
      </c>
      <c r="AZ163" s="216">
        <v>810555.6565712986</v>
      </c>
    </row>
    <row r="164" spans="1:52" x14ac:dyDescent="0.35">
      <c r="A164" s="232" t="s">
        <v>94</v>
      </c>
      <c r="B164" s="216">
        <v>0</v>
      </c>
      <c r="C164" s="216">
        <v>0</v>
      </c>
      <c r="D164" s="216">
        <v>0</v>
      </c>
      <c r="E164" s="216">
        <v>0</v>
      </c>
      <c r="F164" s="216">
        <v>0</v>
      </c>
      <c r="G164" s="216">
        <v>0</v>
      </c>
      <c r="H164" s="216">
        <v>0</v>
      </c>
      <c r="I164" s="216">
        <v>0</v>
      </c>
      <c r="J164" s="216">
        <v>0</v>
      </c>
      <c r="K164" s="216">
        <v>0</v>
      </c>
      <c r="L164" s="216">
        <v>0</v>
      </c>
      <c r="M164" s="216">
        <v>0</v>
      </c>
      <c r="N164" s="216">
        <v>0</v>
      </c>
      <c r="O164" s="216">
        <v>0</v>
      </c>
      <c r="P164" s="216">
        <v>0</v>
      </c>
      <c r="Q164" s="216">
        <v>0</v>
      </c>
      <c r="R164" s="216">
        <v>0</v>
      </c>
      <c r="S164" s="216">
        <v>0</v>
      </c>
      <c r="T164" s="216">
        <v>1.186321821954242</v>
      </c>
      <c r="U164" s="216">
        <v>2.3697909053594035</v>
      </c>
      <c r="V164" s="216">
        <v>4.7394958728797691</v>
      </c>
      <c r="W164" s="216">
        <v>7.0956422787826297</v>
      </c>
      <c r="X164" s="216">
        <v>10.609520534747167</v>
      </c>
      <c r="Y164" s="216">
        <v>16.425036680500757</v>
      </c>
      <c r="Z164" s="216">
        <v>24.508694711286875</v>
      </c>
      <c r="AA164" s="216">
        <v>37.148833238648415</v>
      </c>
      <c r="AB164" s="216">
        <v>53.385356823701528</v>
      </c>
      <c r="AC164" s="216">
        <v>74.23748436999638</v>
      </c>
      <c r="AD164" s="216">
        <v>99.830293276222719</v>
      </c>
      <c r="AE164" s="216">
        <v>134.61003404297011</v>
      </c>
      <c r="AF164" s="216">
        <v>178.4646478666069</v>
      </c>
      <c r="AG164" s="216">
        <v>233.90611567827102</v>
      </c>
      <c r="AH164" s="216">
        <v>308.88161249136778</v>
      </c>
      <c r="AI164" s="216">
        <v>399.35907098598904</v>
      </c>
      <c r="AJ164" s="216">
        <v>514.48932582746181</v>
      </c>
      <c r="AK164" s="216">
        <v>658.35361437915105</v>
      </c>
      <c r="AL164" s="216">
        <v>844.19586246141102</v>
      </c>
      <c r="AM164" s="216">
        <v>1082.2694472375408</v>
      </c>
      <c r="AN164" s="216">
        <v>1381.9827836153763</v>
      </c>
      <c r="AO164" s="216">
        <v>1760.6215371356545</v>
      </c>
      <c r="AP164" s="216">
        <v>2244.5277621047412</v>
      </c>
      <c r="AQ164" s="216">
        <v>2849.0196851694855</v>
      </c>
      <c r="AR164" s="216">
        <v>3599.807224693272</v>
      </c>
      <c r="AS164" s="216">
        <v>4532.135249119945</v>
      </c>
      <c r="AT164" s="216">
        <v>5672.2063490732953</v>
      </c>
      <c r="AU164" s="216">
        <v>7059.854305372477</v>
      </c>
      <c r="AV164" s="216">
        <v>8724.549135535779</v>
      </c>
      <c r="AW164" s="216">
        <v>10709.000104847652</v>
      </c>
      <c r="AX164" s="216">
        <v>13029.633747980111</v>
      </c>
      <c r="AY164" s="216">
        <v>15701.938678203036</v>
      </c>
      <c r="AZ164" s="216">
        <v>18718.462301562944</v>
      </c>
    </row>
    <row r="165" spans="1:52" x14ac:dyDescent="0.35">
      <c r="A165" s="232" t="s">
        <v>111</v>
      </c>
      <c r="B165" s="216">
        <v>0</v>
      </c>
      <c r="C165" s="216">
        <v>0</v>
      </c>
      <c r="D165" s="216">
        <v>0</v>
      </c>
      <c r="E165" s="216">
        <v>0</v>
      </c>
      <c r="F165" s="216">
        <v>0</v>
      </c>
      <c r="G165" s="216">
        <v>0</v>
      </c>
      <c r="H165" s="216">
        <v>0</v>
      </c>
      <c r="I165" s="216">
        <v>0</v>
      </c>
      <c r="J165" s="216">
        <v>0</v>
      </c>
      <c r="K165" s="216">
        <v>0</v>
      </c>
      <c r="L165" s="216">
        <v>0</v>
      </c>
      <c r="M165" s="216">
        <v>0</v>
      </c>
      <c r="N165" s="216">
        <v>0</v>
      </c>
      <c r="O165" s="216">
        <v>0</v>
      </c>
      <c r="P165" s="216">
        <v>0</v>
      </c>
      <c r="Q165" s="216">
        <v>0</v>
      </c>
      <c r="R165" s="216">
        <v>13.001974597640283</v>
      </c>
      <c r="S165" s="216">
        <v>31.991912174570313</v>
      </c>
      <c r="T165" s="216">
        <v>54.489891441503445</v>
      </c>
      <c r="U165" s="216">
        <v>81.645451835735187</v>
      </c>
      <c r="V165" s="216">
        <v>113.29871811599658</v>
      </c>
      <c r="W165" s="216">
        <v>150.48694783033858</v>
      </c>
      <c r="X165" s="216">
        <v>194.19729489305615</v>
      </c>
      <c r="Y165" s="216">
        <v>248.89417641821913</v>
      </c>
      <c r="Z165" s="216">
        <v>305.04389715778046</v>
      </c>
      <c r="AA165" s="216">
        <v>371.64705537489726</v>
      </c>
      <c r="AB165" s="216">
        <v>453.37401303787942</v>
      </c>
      <c r="AC165" s="216">
        <v>545.7504349170872</v>
      </c>
      <c r="AD165" s="216">
        <v>656.88131630343923</v>
      </c>
      <c r="AE165" s="216">
        <v>793.40904475143418</v>
      </c>
      <c r="AF165" s="216">
        <v>956.96687296742721</v>
      </c>
      <c r="AG165" s="216">
        <v>1156.5348913184871</v>
      </c>
      <c r="AH165" s="216">
        <v>1389.3680824695159</v>
      </c>
      <c r="AI165" s="216">
        <v>1671.4695243619672</v>
      </c>
      <c r="AJ165" s="216">
        <v>2010.0311167076925</v>
      </c>
      <c r="AK165" s="216">
        <v>2409.3762823384336</v>
      </c>
      <c r="AL165" s="216">
        <v>2883.6633667903884</v>
      </c>
      <c r="AM165" s="216">
        <v>3445.8856196713559</v>
      </c>
      <c r="AN165" s="216">
        <v>4119.9755246976274</v>
      </c>
      <c r="AO165" s="216">
        <v>4928.8406161668681</v>
      </c>
      <c r="AP165" s="216">
        <v>5894.8872591294967</v>
      </c>
      <c r="AQ165" s="216">
        <v>7035.7222067414468</v>
      </c>
      <c r="AR165" s="216">
        <v>8393.3044106015241</v>
      </c>
      <c r="AS165" s="216">
        <v>9992.8759647536972</v>
      </c>
      <c r="AT165" s="216">
        <v>11857.555139989445</v>
      </c>
      <c r="AU165" s="216">
        <v>14018.947332480304</v>
      </c>
      <c r="AV165" s="216">
        <v>16507.491599952122</v>
      </c>
      <c r="AW165" s="216">
        <v>19354.960882793199</v>
      </c>
      <c r="AX165" s="216">
        <v>22610.359471799315</v>
      </c>
      <c r="AY165" s="216">
        <v>26296.999923045125</v>
      </c>
      <c r="AZ165" s="216">
        <v>30469.401646668757</v>
      </c>
    </row>
    <row r="166" spans="1:52" x14ac:dyDescent="0.35">
      <c r="A166" s="232" t="s">
        <v>105</v>
      </c>
      <c r="B166" s="216">
        <v>0</v>
      </c>
      <c r="C166" s="216">
        <v>0</v>
      </c>
      <c r="D166" s="216">
        <v>0</v>
      </c>
      <c r="E166" s="216">
        <v>0</v>
      </c>
      <c r="F166" s="216">
        <v>0</v>
      </c>
      <c r="G166" s="216">
        <v>0</v>
      </c>
      <c r="H166" s="216">
        <v>0</v>
      </c>
      <c r="I166" s="216">
        <v>0</v>
      </c>
      <c r="J166" s="216">
        <v>0</v>
      </c>
      <c r="K166" s="216">
        <v>0</v>
      </c>
      <c r="L166" s="216">
        <v>0</v>
      </c>
      <c r="M166" s="216">
        <v>0</v>
      </c>
      <c r="N166" s="216">
        <v>0</v>
      </c>
      <c r="O166" s="216">
        <v>0</v>
      </c>
      <c r="P166" s="216">
        <v>0</v>
      </c>
      <c r="Q166" s="216">
        <v>0</v>
      </c>
      <c r="R166" s="216">
        <v>0</v>
      </c>
      <c r="S166" s="216">
        <v>0</v>
      </c>
      <c r="T166" s="216">
        <v>0</v>
      </c>
      <c r="U166" s="216">
        <v>0</v>
      </c>
      <c r="V166" s="216">
        <v>1.1860541997247827</v>
      </c>
      <c r="W166" s="216">
        <v>3.5561571865678205</v>
      </c>
      <c r="X166" s="216">
        <v>5.923275611784141</v>
      </c>
      <c r="Y166" s="216">
        <v>8.2765974584360311</v>
      </c>
      <c r="Z166" s="216">
        <v>14.126142921743382</v>
      </c>
      <c r="AA166" s="216">
        <v>22.236158921867002</v>
      </c>
      <c r="AB166" s="216">
        <v>38.507487760782944</v>
      </c>
      <c r="AC166" s="216">
        <v>59.332909546455085</v>
      </c>
      <c r="AD166" s="216">
        <v>86.047460658806799</v>
      </c>
      <c r="AE166" s="216">
        <v>122.22589331609295</v>
      </c>
      <c r="AF166" s="216">
        <v>167.61483859112417</v>
      </c>
      <c r="AG166" s="216">
        <v>230.08878205007622</v>
      </c>
      <c r="AH166" s="216">
        <v>315.97819973578498</v>
      </c>
      <c r="AI166" s="216">
        <v>429.42602996365861</v>
      </c>
      <c r="AJ166" s="216">
        <v>574.89097592887117</v>
      </c>
      <c r="AK166" s="216">
        <v>758.80384240823241</v>
      </c>
      <c r="AL166" s="216">
        <v>1003.0834157355787</v>
      </c>
      <c r="AM166" s="216">
        <v>1324.1427969675592</v>
      </c>
      <c r="AN166" s="216">
        <v>1743.2697392440816</v>
      </c>
      <c r="AO166" s="216">
        <v>2302.8648033186123</v>
      </c>
      <c r="AP166" s="216">
        <v>3021.0392492835235</v>
      </c>
      <c r="AQ166" s="216">
        <v>3944.866357536931</v>
      </c>
      <c r="AR166" s="216">
        <v>5112.2921238175322</v>
      </c>
      <c r="AS166" s="216">
        <v>6594.1831671498567</v>
      </c>
      <c r="AT166" s="216">
        <v>8455.0125592578024</v>
      </c>
      <c r="AU166" s="216">
        <v>10776.309487984769</v>
      </c>
      <c r="AV166" s="216">
        <v>13638.004261156562</v>
      </c>
      <c r="AW166" s="216">
        <v>17101.872925770633</v>
      </c>
      <c r="AX166" s="216">
        <v>21260.970030416865</v>
      </c>
      <c r="AY166" s="216">
        <v>26167.584539297357</v>
      </c>
      <c r="AZ166" s="216">
        <v>31852.480889139784</v>
      </c>
    </row>
    <row r="167" spans="1:52" hidden="1" x14ac:dyDescent="0.35">
      <c r="A167" s="230"/>
      <c r="B167" s="231"/>
      <c r="C167" s="231"/>
      <c r="D167" s="231"/>
      <c r="E167" s="231"/>
      <c r="F167" s="231"/>
      <c r="G167" s="231"/>
      <c r="H167" s="231"/>
      <c r="I167" s="231"/>
      <c r="J167" s="231"/>
      <c r="K167" s="231"/>
      <c r="L167" s="231"/>
      <c r="M167" s="231"/>
      <c r="N167" s="231"/>
      <c r="O167" s="231"/>
      <c r="P167" s="231"/>
      <c r="Q167" s="231"/>
      <c r="R167" s="231"/>
      <c r="S167" s="231"/>
      <c r="T167" s="231"/>
      <c r="U167" s="231"/>
      <c r="V167" s="231"/>
      <c r="W167" s="231"/>
      <c r="X167" s="231"/>
      <c r="Y167" s="231"/>
      <c r="Z167" s="231"/>
      <c r="AA167" s="231"/>
      <c r="AB167" s="231"/>
      <c r="AC167" s="231"/>
      <c r="AD167" s="231"/>
      <c r="AE167" s="231"/>
      <c r="AF167" s="231"/>
      <c r="AG167" s="231"/>
      <c r="AH167" s="231"/>
      <c r="AI167" s="231"/>
      <c r="AJ167" s="231"/>
      <c r="AK167" s="231"/>
      <c r="AL167" s="231"/>
      <c r="AM167" s="231"/>
      <c r="AN167" s="231"/>
      <c r="AO167" s="231"/>
      <c r="AP167" s="231"/>
      <c r="AQ167" s="231"/>
      <c r="AR167" s="231"/>
      <c r="AS167" s="231"/>
      <c r="AT167" s="231"/>
      <c r="AU167" s="231"/>
      <c r="AV167" s="231"/>
      <c r="AW167" s="231"/>
      <c r="AX167" s="231"/>
      <c r="AY167" s="231"/>
      <c r="AZ167" s="231"/>
    </row>
    <row r="168" spans="1:52" hidden="1" x14ac:dyDescent="0.35">
      <c r="A168" s="232"/>
      <c r="B168" s="216"/>
      <c r="C168" s="216"/>
      <c r="D168" s="216"/>
      <c r="E168" s="216"/>
      <c r="F168" s="216"/>
      <c r="G168" s="216"/>
      <c r="H168" s="216"/>
      <c r="I168" s="216"/>
      <c r="J168" s="216"/>
      <c r="K168" s="216"/>
      <c r="L168" s="216"/>
      <c r="M168" s="216"/>
      <c r="N168" s="216"/>
      <c r="O168" s="216"/>
      <c r="P168" s="216"/>
      <c r="Q168" s="216"/>
      <c r="R168" s="216"/>
      <c r="S168" s="216"/>
      <c r="T168" s="216"/>
      <c r="U168" s="216"/>
      <c r="V168" s="216"/>
      <c r="W168" s="216"/>
      <c r="X168" s="216"/>
      <c r="Y168" s="216"/>
      <c r="Z168" s="216"/>
      <c r="AA168" s="216"/>
      <c r="AB168" s="216"/>
      <c r="AC168" s="216"/>
      <c r="AD168" s="216"/>
      <c r="AE168" s="216"/>
      <c r="AF168" s="216"/>
      <c r="AG168" s="216"/>
      <c r="AH168" s="216"/>
      <c r="AI168" s="216"/>
      <c r="AJ168" s="216"/>
      <c r="AK168" s="216"/>
      <c r="AL168" s="216"/>
      <c r="AM168" s="216"/>
      <c r="AN168" s="216"/>
      <c r="AO168" s="216"/>
      <c r="AP168" s="216"/>
      <c r="AQ168" s="216"/>
      <c r="AR168" s="216"/>
      <c r="AS168" s="216"/>
      <c r="AT168" s="216"/>
      <c r="AU168" s="216"/>
      <c r="AV168" s="216"/>
      <c r="AW168" s="216"/>
      <c r="AX168" s="216"/>
      <c r="AY168" s="216"/>
      <c r="AZ168" s="216"/>
    </row>
    <row r="169" spans="1:52" hidden="1" x14ac:dyDescent="0.35">
      <c r="A169" s="232"/>
      <c r="B169" s="216"/>
      <c r="C169" s="216"/>
      <c r="D169" s="216"/>
      <c r="E169" s="216"/>
      <c r="F169" s="216"/>
      <c r="G169" s="216"/>
      <c r="H169" s="216"/>
      <c r="I169" s="216"/>
      <c r="J169" s="216"/>
      <c r="K169" s="216"/>
      <c r="L169" s="216"/>
      <c r="M169" s="216"/>
      <c r="N169" s="216"/>
      <c r="O169" s="216"/>
      <c r="P169" s="216"/>
      <c r="Q169" s="216"/>
      <c r="R169" s="216"/>
      <c r="S169" s="216"/>
      <c r="T169" s="216"/>
      <c r="U169" s="216"/>
      <c r="V169" s="216"/>
      <c r="W169" s="216"/>
      <c r="X169" s="216"/>
      <c r="Y169" s="216"/>
      <c r="Z169" s="216"/>
      <c r="AA169" s="216"/>
      <c r="AB169" s="216"/>
      <c r="AC169" s="216"/>
      <c r="AD169" s="216"/>
      <c r="AE169" s="216"/>
      <c r="AF169" s="216"/>
      <c r="AG169" s="216"/>
      <c r="AH169" s="216"/>
      <c r="AI169" s="216"/>
      <c r="AJ169" s="216"/>
      <c r="AK169" s="216"/>
      <c r="AL169" s="216"/>
      <c r="AM169" s="216"/>
      <c r="AN169" s="216"/>
      <c r="AO169" s="216"/>
      <c r="AP169" s="216"/>
      <c r="AQ169" s="216"/>
      <c r="AR169" s="216"/>
      <c r="AS169" s="216"/>
      <c r="AT169" s="216"/>
      <c r="AU169" s="216"/>
      <c r="AV169" s="216"/>
      <c r="AW169" s="216"/>
      <c r="AX169" s="216"/>
      <c r="AY169" s="216"/>
      <c r="AZ169" s="216"/>
    </row>
    <row r="170" spans="1:52" hidden="1" x14ac:dyDescent="0.35">
      <c r="A170" s="232"/>
      <c r="B170" s="216"/>
      <c r="C170" s="216"/>
      <c r="D170" s="216"/>
      <c r="E170" s="216"/>
      <c r="F170" s="216"/>
      <c r="G170" s="216"/>
      <c r="H170" s="216"/>
      <c r="I170" s="216"/>
      <c r="J170" s="216"/>
      <c r="K170" s="216"/>
      <c r="L170" s="216"/>
      <c r="M170" s="216"/>
      <c r="N170" s="216"/>
      <c r="O170" s="216"/>
      <c r="P170" s="216"/>
      <c r="Q170" s="216"/>
      <c r="R170" s="216"/>
      <c r="S170" s="216"/>
      <c r="T170" s="216"/>
      <c r="U170" s="216"/>
      <c r="V170" s="216"/>
      <c r="W170" s="216"/>
      <c r="X170" s="216"/>
      <c r="Y170" s="216"/>
      <c r="Z170" s="216"/>
      <c r="AA170" s="216"/>
      <c r="AB170" s="216"/>
      <c r="AC170" s="216"/>
      <c r="AD170" s="216"/>
      <c r="AE170" s="216"/>
      <c r="AF170" s="216"/>
      <c r="AG170" s="216"/>
      <c r="AH170" s="216"/>
      <c r="AI170" s="216"/>
      <c r="AJ170" s="216"/>
      <c r="AK170" s="216"/>
      <c r="AL170" s="216"/>
      <c r="AM170" s="216"/>
      <c r="AN170" s="216"/>
      <c r="AO170" s="216"/>
      <c r="AP170" s="216"/>
      <c r="AQ170" s="216"/>
      <c r="AR170" s="216"/>
      <c r="AS170" s="216"/>
      <c r="AT170" s="216"/>
      <c r="AU170" s="216"/>
      <c r="AV170" s="216"/>
      <c r="AW170" s="216"/>
      <c r="AX170" s="216"/>
      <c r="AY170" s="216"/>
      <c r="AZ170" s="216"/>
    </row>
    <row r="171" spans="1:52" hidden="1" x14ac:dyDescent="0.35">
      <c r="A171" s="232"/>
      <c r="B171" s="216"/>
      <c r="C171" s="216"/>
      <c r="D171" s="216"/>
      <c r="E171" s="216"/>
      <c r="F171" s="216"/>
      <c r="G171" s="216"/>
      <c r="H171" s="216"/>
      <c r="I171" s="216"/>
      <c r="J171" s="216"/>
      <c r="K171" s="216"/>
      <c r="L171" s="216"/>
      <c r="M171" s="216"/>
      <c r="N171" s="216"/>
      <c r="O171" s="216"/>
      <c r="P171" s="216"/>
      <c r="Q171" s="216"/>
      <c r="R171" s="216"/>
      <c r="S171" s="216"/>
      <c r="T171" s="216"/>
      <c r="U171" s="216"/>
      <c r="V171" s="216"/>
      <c r="W171" s="216"/>
      <c r="X171" s="216"/>
      <c r="Y171" s="216"/>
      <c r="Z171" s="216"/>
      <c r="AA171" s="216"/>
      <c r="AB171" s="216"/>
      <c r="AC171" s="216"/>
      <c r="AD171" s="216"/>
      <c r="AE171" s="216"/>
      <c r="AF171" s="216"/>
      <c r="AG171" s="216"/>
      <c r="AH171" s="216"/>
      <c r="AI171" s="216"/>
      <c r="AJ171" s="216"/>
      <c r="AK171" s="216"/>
      <c r="AL171" s="216"/>
      <c r="AM171" s="216"/>
      <c r="AN171" s="216"/>
      <c r="AO171" s="216"/>
      <c r="AP171" s="216"/>
      <c r="AQ171" s="216"/>
      <c r="AR171" s="216"/>
      <c r="AS171" s="216"/>
      <c r="AT171" s="216"/>
      <c r="AU171" s="216"/>
      <c r="AV171" s="216"/>
      <c r="AW171" s="216"/>
      <c r="AX171" s="216"/>
      <c r="AY171" s="216"/>
      <c r="AZ171" s="216"/>
    </row>
    <row r="172" spans="1:52" x14ac:dyDescent="0.35">
      <c r="A172" s="230" t="s">
        <v>96</v>
      </c>
      <c r="B172" s="231">
        <v>0</v>
      </c>
      <c r="C172" s="231">
        <v>0</v>
      </c>
      <c r="D172" s="231">
        <v>0</v>
      </c>
      <c r="E172" s="231">
        <v>0</v>
      </c>
      <c r="F172" s="231">
        <v>0</v>
      </c>
      <c r="G172" s="231">
        <v>0</v>
      </c>
      <c r="H172" s="231">
        <v>0</v>
      </c>
      <c r="I172" s="231">
        <v>0</v>
      </c>
      <c r="J172" s="231">
        <v>0</v>
      </c>
      <c r="K172" s="231">
        <v>0</v>
      </c>
      <c r="L172" s="231">
        <v>0</v>
      </c>
      <c r="M172" s="231">
        <v>0</v>
      </c>
      <c r="N172" s="231">
        <v>0</v>
      </c>
      <c r="O172" s="231">
        <v>0</v>
      </c>
      <c r="P172" s="231">
        <v>0</v>
      </c>
      <c r="Q172" s="231">
        <v>0</v>
      </c>
      <c r="R172" s="231">
        <v>0</v>
      </c>
      <c r="S172" s="231">
        <v>0</v>
      </c>
      <c r="T172" s="231">
        <v>0</v>
      </c>
      <c r="U172" s="231">
        <v>0</v>
      </c>
      <c r="V172" s="231">
        <v>0</v>
      </c>
      <c r="W172" s="231">
        <v>0</v>
      </c>
      <c r="X172" s="231">
        <v>0</v>
      </c>
      <c r="Y172" s="231">
        <v>0</v>
      </c>
      <c r="Z172" s="231">
        <v>0</v>
      </c>
      <c r="AA172" s="231">
        <v>0</v>
      </c>
      <c r="AB172" s="231">
        <v>0</v>
      </c>
      <c r="AC172" s="231">
        <v>0</v>
      </c>
      <c r="AD172" s="231">
        <v>2.3586002125279548</v>
      </c>
      <c r="AE172" s="231">
        <v>21.206686643701243</v>
      </c>
      <c r="AF172" s="231">
        <v>100.15887950784136</v>
      </c>
      <c r="AG172" s="231">
        <v>266.21371510661265</v>
      </c>
      <c r="AH172" s="231">
        <v>526.17535216579768</v>
      </c>
      <c r="AI172" s="231">
        <v>890.95511498685983</v>
      </c>
      <c r="AJ172" s="231">
        <v>1349.8838172354253</v>
      </c>
      <c r="AK172" s="231">
        <v>1905.6180076812821</v>
      </c>
      <c r="AL172" s="231">
        <v>2566.3337873160285</v>
      </c>
      <c r="AM172" s="231">
        <v>3303.3443431599908</v>
      </c>
      <c r="AN172" s="231">
        <v>4125.4148977169052</v>
      </c>
      <c r="AO172" s="231">
        <v>5024.1361710872688</v>
      </c>
      <c r="AP172" s="231">
        <v>5990.5808459669279</v>
      </c>
      <c r="AQ172" s="231">
        <v>7036.8593603029612</v>
      </c>
      <c r="AR172" s="231">
        <v>8176.2991153224048</v>
      </c>
      <c r="AS172" s="231">
        <v>9407.9922144054417</v>
      </c>
      <c r="AT172" s="231">
        <v>10724.241626983378</v>
      </c>
      <c r="AU172" s="231">
        <v>12133.068723267283</v>
      </c>
      <c r="AV172" s="231">
        <v>13618.160157959379</v>
      </c>
      <c r="AW172" s="231">
        <v>15173.057121215867</v>
      </c>
      <c r="AX172" s="231">
        <v>16788.084003965876</v>
      </c>
      <c r="AY172" s="231">
        <v>18470.743596306547</v>
      </c>
      <c r="AZ172" s="231">
        <v>20240.549002860051</v>
      </c>
    </row>
    <row r="173" spans="1:52" x14ac:dyDescent="0.35">
      <c r="A173" s="232" t="s">
        <v>97</v>
      </c>
      <c r="B173" s="216">
        <v>0</v>
      </c>
      <c r="C173" s="216">
        <v>0</v>
      </c>
      <c r="D173" s="216">
        <v>0</v>
      </c>
      <c r="E173" s="216">
        <v>0</v>
      </c>
      <c r="F173" s="216">
        <v>0</v>
      </c>
      <c r="G173" s="216">
        <v>0</v>
      </c>
      <c r="H173" s="216">
        <v>0</v>
      </c>
      <c r="I173" s="216">
        <v>0</v>
      </c>
      <c r="J173" s="216">
        <v>0</v>
      </c>
      <c r="K173" s="216">
        <v>0</v>
      </c>
      <c r="L173" s="216">
        <v>0</v>
      </c>
      <c r="M173" s="216">
        <v>0</v>
      </c>
      <c r="N173" s="216">
        <v>0</v>
      </c>
      <c r="O173" s="216">
        <v>0</v>
      </c>
      <c r="P173" s="216">
        <v>0</v>
      </c>
      <c r="Q173" s="216">
        <v>0</v>
      </c>
      <c r="R173" s="216">
        <v>0</v>
      </c>
      <c r="S173" s="216">
        <v>0</v>
      </c>
      <c r="T173" s="216">
        <v>0</v>
      </c>
      <c r="U173" s="216">
        <v>0</v>
      </c>
      <c r="V173" s="216">
        <v>0</v>
      </c>
      <c r="W173" s="216">
        <v>0</v>
      </c>
      <c r="X173" s="216">
        <v>0</v>
      </c>
      <c r="Y173" s="216">
        <v>0</v>
      </c>
      <c r="Z173" s="216">
        <v>0</v>
      </c>
      <c r="AA173" s="216">
        <v>0</v>
      </c>
      <c r="AB173" s="216">
        <v>0</v>
      </c>
      <c r="AC173" s="216">
        <v>0</v>
      </c>
      <c r="AD173" s="216">
        <v>0</v>
      </c>
      <c r="AE173" s="216">
        <v>0</v>
      </c>
      <c r="AF173" s="216">
        <v>0</v>
      </c>
      <c r="AG173" s="216">
        <v>0</v>
      </c>
      <c r="AH173" s="216">
        <v>0</v>
      </c>
      <c r="AI173" s="216">
        <v>0</v>
      </c>
      <c r="AJ173" s="216">
        <v>0</v>
      </c>
      <c r="AK173" s="216">
        <v>0</v>
      </c>
      <c r="AL173" s="216">
        <v>0</v>
      </c>
      <c r="AM173" s="216">
        <v>0</v>
      </c>
      <c r="AN173" s="216">
        <v>0</v>
      </c>
      <c r="AO173" s="216">
        <v>0</v>
      </c>
      <c r="AP173" s="216">
        <v>0</v>
      </c>
      <c r="AQ173" s="216">
        <v>0</v>
      </c>
      <c r="AR173" s="216">
        <v>0</v>
      </c>
      <c r="AS173" s="216">
        <v>0</v>
      </c>
      <c r="AT173" s="216">
        <v>0</v>
      </c>
      <c r="AU173" s="216">
        <v>0</v>
      </c>
      <c r="AV173" s="216">
        <v>0</v>
      </c>
      <c r="AW173" s="216">
        <v>0</v>
      </c>
      <c r="AX173" s="216">
        <v>0</v>
      </c>
      <c r="AY173" s="216">
        <v>0</v>
      </c>
      <c r="AZ173" s="216">
        <v>0</v>
      </c>
    </row>
    <row r="174" spans="1:52" x14ac:dyDescent="0.35">
      <c r="A174" s="232" t="s">
        <v>98</v>
      </c>
      <c r="B174" s="216">
        <v>0</v>
      </c>
      <c r="C174" s="216">
        <v>0</v>
      </c>
      <c r="D174" s="216">
        <v>0</v>
      </c>
      <c r="E174" s="216">
        <v>0</v>
      </c>
      <c r="F174" s="216">
        <v>0</v>
      </c>
      <c r="G174" s="216">
        <v>0</v>
      </c>
      <c r="H174" s="216">
        <v>0</v>
      </c>
      <c r="I174" s="216">
        <v>0</v>
      </c>
      <c r="J174" s="216">
        <v>0</v>
      </c>
      <c r="K174" s="216">
        <v>0</v>
      </c>
      <c r="L174" s="216">
        <v>0</v>
      </c>
      <c r="M174" s="216">
        <v>0</v>
      </c>
      <c r="N174" s="216">
        <v>0</v>
      </c>
      <c r="O174" s="216">
        <v>0</v>
      </c>
      <c r="P174" s="216">
        <v>0</v>
      </c>
      <c r="Q174" s="216">
        <v>0</v>
      </c>
      <c r="R174" s="216">
        <v>0</v>
      </c>
      <c r="S174" s="216">
        <v>0</v>
      </c>
      <c r="T174" s="216">
        <v>0</v>
      </c>
      <c r="U174" s="216">
        <v>0</v>
      </c>
      <c r="V174" s="216">
        <v>0</v>
      </c>
      <c r="W174" s="216">
        <v>0</v>
      </c>
      <c r="X174" s="216">
        <v>0</v>
      </c>
      <c r="Y174" s="216">
        <v>0</v>
      </c>
      <c r="Z174" s="216">
        <v>0</v>
      </c>
      <c r="AA174" s="216">
        <v>0</v>
      </c>
      <c r="AB174" s="216">
        <v>0</v>
      </c>
      <c r="AC174" s="216">
        <v>0</v>
      </c>
      <c r="AD174" s="216">
        <v>0</v>
      </c>
      <c r="AE174" s="216">
        <v>0</v>
      </c>
      <c r="AF174" s="216">
        <v>0</v>
      </c>
      <c r="AG174" s="216">
        <v>0</v>
      </c>
      <c r="AH174" s="216">
        <v>0</v>
      </c>
      <c r="AI174" s="216">
        <v>0</v>
      </c>
      <c r="AJ174" s="216">
        <v>0</v>
      </c>
      <c r="AK174" s="216">
        <v>0</v>
      </c>
      <c r="AL174" s="216">
        <v>0</v>
      </c>
      <c r="AM174" s="216">
        <v>0</v>
      </c>
      <c r="AN174" s="216">
        <v>0</v>
      </c>
      <c r="AO174" s="216">
        <v>0</v>
      </c>
      <c r="AP174" s="216">
        <v>0</v>
      </c>
      <c r="AQ174" s="216">
        <v>0</v>
      </c>
      <c r="AR174" s="216">
        <v>0</v>
      </c>
      <c r="AS174" s="216">
        <v>0</v>
      </c>
      <c r="AT174" s="216">
        <v>0</v>
      </c>
      <c r="AU174" s="216">
        <v>0</v>
      </c>
      <c r="AV174" s="216">
        <v>0</v>
      </c>
      <c r="AW174" s="216">
        <v>0</v>
      </c>
      <c r="AX174" s="216">
        <v>0</v>
      </c>
      <c r="AY174" s="216">
        <v>0</v>
      </c>
      <c r="AZ174" s="216">
        <v>0</v>
      </c>
    </row>
    <row r="175" spans="1:52" x14ac:dyDescent="0.35">
      <c r="A175" s="232" t="s">
        <v>99</v>
      </c>
      <c r="B175" s="216">
        <v>0</v>
      </c>
      <c r="C175" s="216">
        <v>0</v>
      </c>
      <c r="D175" s="216">
        <v>0</v>
      </c>
      <c r="E175" s="216">
        <v>0</v>
      </c>
      <c r="F175" s="216">
        <v>0</v>
      </c>
      <c r="G175" s="216">
        <v>0</v>
      </c>
      <c r="H175" s="216">
        <v>0</v>
      </c>
      <c r="I175" s="216">
        <v>0</v>
      </c>
      <c r="J175" s="216">
        <v>0</v>
      </c>
      <c r="K175" s="216">
        <v>0</v>
      </c>
      <c r="L175" s="216">
        <v>0</v>
      </c>
      <c r="M175" s="216">
        <v>0</v>
      </c>
      <c r="N175" s="216">
        <v>0</v>
      </c>
      <c r="O175" s="216">
        <v>0</v>
      </c>
      <c r="P175" s="216">
        <v>0</v>
      </c>
      <c r="Q175" s="216">
        <v>0</v>
      </c>
      <c r="R175" s="216">
        <v>0</v>
      </c>
      <c r="S175" s="216">
        <v>0</v>
      </c>
      <c r="T175" s="216">
        <v>0</v>
      </c>
      <c r="U175" s="216">
        <v>0</v>
      </c>
      <c r="V175" s="216">
        <v>0</v>
      </c>
      <c r="W175" s="216">
        <v>0</v>
      </c>
      <c r="X175" s="216">
        <v>0</v>
      </c>
      <c r="Y175" s="216">
        <v>0</v>
      </c>
      <c r="Z175" s="216">
        <v>0</v>
      </c>
      <c r="AA175" s="216">
        <v>0</v>
      </c>
      <c r="AB175" s="216">
        <v>0</v>
      </c>
      <c r="AC175" s="216">
        <v>0</v>
      </c>
      <c r="AD175" s="216">
        <v>2.3586002125279548</v>
      </c>
      <c r="AE175" s="216">
        <v>21.206686643701243</v>
      </c>
      <c r="AF175" s="216">
        <v>100.15887950784136</v>
      </c>
      <c r="AG175" s="216">
        <v>266.21371510661265</v>
      </c>
      <c r="AH175" s="216">
        <v>526.17535216579768</v>
      </c>
      <c r="AI175" s="216">
        <v>890.95511498685983</v>
      </c>
      <c r="AJ175" s="216">
        <v>1349.8838172354253</v>
      </c>
      <c r="AK175" s="216">
        <v>1905.6180076812821</v>
      </c>
      <c r="AL175" s="216">
        <v>2566.3337873160285</v>
      </c>
      <c r="AM175" s="216">
        <v>3303.3443431599908</v>
      </c>
      <c r="AN175" s="216">
        <v>4125.4148977169052</v>
      </c>
      <c r="AO175" s="216">
        <v>5024.1361710872688</v>
      </c>
      <c r="AP175" s="216">
        <v>5990.5808459669279</v>
      </c>
      <c r="AQ175" s="216">
        <v>7036.8593603029612</v>
      </c>
      <c r="AR175" s="216">
        <v>8176.2991153224048</v>
      </c>
      <c r="AS175" s="216">
        <v>9407.9922144054417</v>
      </c>
      <c r="AT175" s="216">
        <v>10724.241626983378</v>
      </c>
      <c r="AU175" s="216">
        <v>12133.068723267283</v>
      </c>
      <c r="AV175" s="216">
        <v>13618.160157959379</v>
      </c>
      <c r="AW175" s="216">
        <v>15173.057121215867</v>
      </c>
      <c r="AX175" s="216">
        <v>16788.084003965876</v>
      </c>
      <c r="AY175" s="216">
        <v>18470.743596306547</v>
      </c>
      <c r="AZ175" s="216">
        <v>20240.549002860051</v>
      </c>
    </row>
    <row r="176" spans="1:52" x14ac:dyDescent="0.35">
      <c r="A176" s="232" t="s">
        <v>106</v>
      </c>
      <c r="B176" s="216">
        <v>0</v>
      </c>
      <c r="C176" s="216">
        <v>0</v>
      </c>
      <c r="D176" s="216">
        <v>0</v>
      </c>
      <c r="E176" s="216">
        <v>0</v>
      </c>
      <c r="F176" s="216">
        <v>0</v>
      </c>
      <c r="G176" s="216">
        <v>0</v>
      </c>
      <c r="H176" s="216">
        <v>0</v>
      </c>
      <c r="I176" s="216">
        <v>0</v>
      </c>
      <c r="J176" s="216">
        <v>0</v>
      </c>
      <c r="K176" s="216">
        <v>0</v>
      </c>
      <c r="L176" s="216">
        <v>0</v>
      </c>
      <c r="M176" s="216">
        <v>0</v>
      </c>
      <c r="N176" s="216">
        <v>0</v>
      </c>
      <c r="O176" s="216">
        <v>0</v>
      </c>
      <c r="P176" s="216">
        <v>0</v>
      </c>
      <c r="Q176" s="216">
        <v>0</v>
      </c>
      <c r="R176" s="216">
        <v>0</v>
      </c>
      <c r="S176" s="216">
        <v>0</v>
      </c>
      <c r="T176" s="216">
        <v>0</v>
      </c>
      <c r="U176" s="216">
        <v>0</v>
      </c>
      <c r="V176" s="216">
        <v>0</v>
      </c>
      <c r="W176" s="216">
        <v>0</v>
      </c>
      <c r="X176" s="216">
        <v>0</v>
      </c>
      <c r="Y176" s="216">
        <v>0</v>
      </c>
      <c r="Z176" s="216">
        <v>0</v>
      </c>
      <c r="AA176" s="216">
        <v>0</v>
      </c>
      <c r="AB176" s="216">
        <v>0</v>
      </c>
      <c r="AC176" s="216">
        <v>0</v>
      </c>
      <c r="AD176" s="216">
        <v>0</v>
      </c>
      <c r="AE176" s="216">
        <v>0</v>
      </c>
      <c r="AF176" s="216">
        <v>0</v>
      </c>
      <c r="AG176" s="216">
        <v>0</v>
      </c>
      <c r="AH176" s="216">
        <v>0</v>
      </c>
      <c r="AI176" s="216">
        <v>0</v>
      </c>
      <c r="AJ176" s="216">
        <v>0</v>
      </c>
      <c r="AK176" s="216">
        <v>0</v>
      </c>
      <c r="AL176" s="216">
        <v>0</v>
      </c>
      <c r="AM176" s="216">
        <v>0</v>
      </c>
      <c r="AN176" s="216">
        <v>0</v>
      </c>
      <c r="AO176" s="216">
        <v>0</v>
      </c>
      <c r="AP176" s="216">
        <v>0</v>
      </c>
      <c r="AQ176" s="216">
        <v>0</v>
      </c>
      <c r="AR176" s="216">
        <v>0</v>
      </c>
      <c r="AS176" s="216">
        <v>0</v>
      </c>
      <c r="AT176" s="216">
        <v>0</v>
      </c>
      <c r="AU176" s="216">
        <v>0</v>
      </c>
      <c r="AV176" s="216">
        <v>0</v>
      </c>
      <c r="AW176" s="216">
        <v>0</v>
      </c>
      <c r="AX176" s="216">
        <v>0</v>
      </c>
      <c r="AY176" s="216">
        <v>0</v>
      </c>
      <c r="AZ176" s="216">
        <v>0</v>
      </c>
    </row>
    <row r="177" spans="1:52" x14ac:dyDescent="0.35">
      <c r="A177" s="230" t="s">
        <v>100</v>
      </c>
      <c r="B177" s="231">
        <v>0</v>
      </c>
      <c r="C177" s="231">
        <v>0</v>
      </c>
      <c r="D177" s="231">
        <v>0</v>
      </c>
      <c r="E177" s="231">
        <v>0</v>
      </c>
      <c r="F177" s="231">
        <v>0</v>
      </c>
      <c r="G177" s="231">
        <v>0</v>
      </c>
      <c r="H177" s="231">
        <v>0</v>
      </c>
      <c r="I177" s="231">
        <v>0</v>
      </c>
      <c r="J177" s="231">
        <v>0</v>
      </c>
      <c r="K177" s="231">
        <v>0</v>
      </c>
      <c r="L177" s="231">
        <v>0</v>
      </c>
      <c r="M177" s="231">
        <v>0</v>
      </c>
      <c r="N177" s="231">
        <v>0</v>
      </c>
      <c r="O177" s="231">
        <v>0</v>
      </c>
      <c r="P177" s="231">
        <v>0</v>
      </c>
      <c r="Q177" s="231">
        <v>0</v>
      </c>
      <c r="R177" s="231">
        <v>2.3637813790438016</v>
      </c>
      <c r="S177" s="231">
        <v>4.735890946666018</v>
      </c>
      <c r="T177" s="231">
        <v>9.4819777007182484</v>
      </c>
      <c r="U177" s="231">
        <v>15.390241659953183</v>
      </c>
      <c r="V177" s="231">
        <v>23.626377486639825</v>
      </c>
      <c r="W177" s="231">
        <v>23.474932892955227</v>
      </c>
      <c r="X177" s="231">
        <v>23.177638289045394</v>
      </c>
      <c r="Y177" s="231">
        <v>21.520399001389137</v>
      </c>
      <c r="Z177" s="231">
        <v>16.513391130694924</v>
      </c>
      <c r="AA177" s="231">
        <v>11.608319715974762</v>
      </c>
      <c r="AB177" s="231">
        <v>8.1596516642328538</v>
      </c>
      <c r="AC177" s="231">
        <v>3.9566792086186737</v>
      </c>
      <c r="AD177" s="231">
        <v>0</v>
      </c>
      <c r="AE177" s="231">
        <v>0</v>
      </c>
      <c r="AF177" s="231">
        <v>151.99799377000761</v>
      </c>
      <c r="AG177" s="231">
        <v>613.81139062424893</v>
      </c>
      <c r="AH177" s="231">
        <v>1414.6996100344056</v>
      </c>
      <c r="AI177" s="231">
        <v>2569.1358018162973</v>
      </c>
      <c r="AJ177" s="231">
        <v>4053.6099096189473</v>
      </c>
      <c r="AK177" s="231">
        <v>5856.3492327066278</v>
      </c>
      <c r="AL177" s="231">
        <v>7938.7470786623326</v>
      </c>
      <c r="AM177" s="231">
        <v>10286.915188773277</v>
      </c>
      <c r="AN177" s="231">
        <v>12812.025405560285</v>
      </c>
      <c r="AO177" s="231">
        <v>15527.945123936635</v>
      </c>
      <c r="AP177" s="231">
        <v>18449.637053324026</v>
      </c>
      <c r="AQ177" s="231">
        <v>21617.79866866126</v>
      </c>
      <c r="AR177" s="231">
        <v>25019.79138422347</v>
      </c>
      <c r="AS177" s="231">
        <v>28654.937296351076</v>
      </c>
      <c r="AT177" s="231">
        <v>32522.751914183315</v>
      </c>
      <c r="AU177" s="231">
        <v>36639.598092622145</v>
      </c>
      <c r="AV177" s="231">
        <v>40974.078059670894</v>
      </c>
      <c r="AW177" s="231">
        <v>45565.186687986235</v>
      </c>
      <c r="AX177" s="231">
        <v>50316.575799967461</v>
      </c>
      <c r="AY177" s="231">
        <v>55272.934116608005</v>
      </c>
      <c r="AZ177" s="231">
        <v>60459.67207457748</v>
      </c>
    </row>
    <row r="178" spans="1:52" x14ac:dyDescent="0.35">
      <c r="A178" s="232" t="s">
        <v>101</v>
      </c>
      <c r="B178" s="216">
        <v>0</v>
      </c>
      <c r="C178" s="216">
        <v>0</v>
      </c>
      <c r="D178" s="216">
        <v>0</v>
      </c>
      <c r="E178" s="216">
        <v>0</v>
      </c>
      <c r="F178" s="216">
        <v>0</v>
      </c>
      <c r="G178" s="216">
        <v>0</v>
      </c>
      <c r="H178" s="216">
        <v>0</v>
      </c>
      <c r="I178" s="216">
        <v>0</v>
      </c>
      <c r="J178" s="216">
        <v>0</v>
      </c>
      <c r="K178" s="216">
        <v>0</v>
      </c>
      <c r="L178" s="216">
        <v>0</v>
      </c>
      <c r="M178" s="216">
        <v>0</v>
      </c>
      <c r="N178" s="216">
        <v>0</v>
      </c>
      <c r="O178" s="216">
        <v>0</v>
      </c>
      <c r="P178" s="216">
        <v>0</v>
      </c>
      <c r="Q178" s="216">
        <v>0</v>
      </c>
      <c r="R178" s="216">
        <v>0</v>
      </c>
      <c r="S178" s="216">
        <v>0</v>
      </c>
      <c r="T178" s="216">
        <v>0</v>
      </c>
      <c r="U178" s="216">
        <v>0</v>
      </c>
      <c r="V178" s="216">
        <v>0</v>
      </c>
      <c r="W178" s="216">
        <v>0</v>
      </c>
      <c r="X178" s="216">
        <v>0</v>
      </c>
      <c r="Y178" s="216">
        <v>0</v>
      </c>
      <c r="Z178" s="216">
        <v>0</v>
      </c>
      <c r="AA178" s="216">
        <v>0</v>
      </c>
      <c r="AB178" s="216">
        <v>0</v>
      </c>
      <c r="AC178" s="216">
        <v>0</v>
      </c>
      <c r="AD178" s="216">
        <v>0</v>
      </c>
      <c r="AE178" s="216">
        <v>0</v>
      </c>
      <c r="AF178" s="216">
        <v>69.520189053351203</v>
      </c>
      <c r="AG178" s="216">
        <v>300.4278299090966</v>
      </c>
      <c r="AH178" s="216">
        <v>736.28636149017893</v>
      </c>
      <c r="AI178" s="216">
        <v>1407.6621224316682</v>
      </c>
      <c r="AJ178" s="216">
        <v>2327.2063816149462</v>
      </c>
      <c r="AK178" s="216">
        <v>3512.0755904459734</v>
      </c>
      <c r="AL178" s="216">
        <v>4964.1159338000125</v>
      </c>
      <c r="AM178" s="216">
        <v>6698.1333219242379</v>
      </c>
      <c r="AN178" s="216">
        <v>8663.2463832081303</v>
      </c>
      <c r="AO178" s="216">
        <v>10873.717644541381</v>
      </c>
      <c r="AP178" s="216">
        <v>13339.268967303376</v>
      </c>
      <c r="AQ178" s="216">
        <v>16093.109164209083</v>
      </c>
      <c r="AR178" s="216">
        <v>19121.844704155763</v>
      </c>
      <c r="AS178" s="216">
        <v>22416.733907489986</v>
      </c>
      <c r="AT178" s="216">
        <v>25987.221258716196</v>
      </c>
      <c r="AU178" s="216">
        <v>29827.328358150651</v>
      </c>
      <c r="AV178" s="216">
        <v>33905.623648381741</v>
      </c>
      <c r="AW178" s="216">
        <v>38254.411934416195</v>
      </c>
      <c r="AX178" s="216">
        <v>42779.29807701931</v>
      </c>
      <c r="AY178" s="216">
        <v>47530.3738012752</v>
      </c>
      <c r="AZ178" s="216">
        <v>52501.286295660306</v>
      </c>
    </row>
    <row r="179" spans="1:52" x14ac:dyDescent="0.35">
      <c r="A179" s="233" t="s">
        <v>107</v>
      </c>
      <c r="B179" s="218">
        <v>0</v>
      </c>
      <c r="C179" s="218">
        <v>0</v>
      </c>
      <c r="D179" s="218">
        <v>0</v>
      </c>
      <c r="E179" s="218">
        <v>0</v>
      </c>
      <c r="F179" s="218">
        <v>0</v>
      </c>
      <c r="G179" s="218">
        <v>0</v>
      </c>
      <c r="H179" s="218">
        <v>0</v>
      </c>
      <c r="I179" s="218">
        <v>0</v>
      </c>
      <c r="J179" s="218">
        <v>0</v>
      </c>
      <c r="K179" s="218">
        <v>0</v>
      </c>
      <c r="L179" s="218">
        <v>0</v>
      </c>
      <c r="M179" s="218">
        <v>0</v>
      </c>
      <c r="N179" s="218">
        <v>0</v>
      </c>
      <c r="O179" s="218">
        <v>0</v>
      </c>
      <c r="P179" s="218">
        <v>0</v>
      </c>
      <c r="Q179" s="218">
        <v>0</v>
      </c>
      <c r="R179" s="218">
        <v>2.3637813790438016</v>
      </c>
      <c r="S179" s="218">
        <v>4.735890946666018</v>
      </c>
      <c r="T179" s="218">
        <v>9.4819777007182484</v>
      </c>
      <c r="U179" s="218">
        <v>15.390241659953183</v>
      </c>
      <c r="V179" s="218">
        <v>23.626377486639825</v>
      </c>
      <c r="W179" s="218">
        <v>23.474932892955227</v>
      </c>
      <c r="X179" s="218">
        <v>23.177638289045394</v>
      </c>
      <c r="Y179" s="218">
        <v>21.520399001389137</v>
      </c>
      <c r="Z179" s="218">
        <v>16.513391130694924</v>
      </c>
      <c r="AA179" s="218">
        <v>11.608319715974762</v>
      </c>
      <c r="AB179" s="218">
        <v>8.1596516642328538</v>
      </c>
      <c r="AC179" s="218">
        <v>3.9566792086186737</v>
      </c>
      <c r="AD179" s="218">
        <v>0</v>
      </c>
      <c r="AE179" s="218">
        <v>0</v>
      </c>
      <c r="AF179" s="218">
        <v>82.477804716656394</v>
      </c>
      <c r="AG179" s="218">
        <v>313.38356071515233</v>
      </c>
      <c r="AH179" s="218">
        <v>678.41324854422669</v>
      </c>
      <c r="AI179" s="218">
        <v>1161.4736793846293</v>
      </c>
      <c r="AJ179" s="218">
        <v>1726.4035280040011</v>
      </c>
      <c r="AK179" s="218">
        <v>2344.2736422606545</v>
      </c>
      <c r="AL179" s="218">
        <v>2974.6311448623201</v>
      </c>
      <c r="AM179" s="218">
        <v>3588.781866849039</v>
      </c>
      <c r="AN179" s="218">
        <v>4148.7790223521561</v>
      </c>
      <c r="AO179" s="218">
        <v>4654.2274793952538</v>
      </c>
      <c r="AP179" s="218">
        <v>5110.3680860206487</v>
      </c>
      <c r="AQ179" s="218">
        <v>5524.689504452178</v>
      </c>
      <c r="AR179" s="218">
        <v>5897.9466800677083</v>
      </c>
      <c r="AS179" s="218">
        <v>6238.2033888610886</v>
      </c>
      <c r="AT179" s="218">
        <v>6535.5306554671188</v>
      </c>
      <c r="AU179" s="218">
        <v>6812.2697344714925</v>
      </c>
      <c r="AV179" s="218">
        <v>7068.4544112891517</v>
      </c>
      <c r="AW179" s="218">
        <v>7310.774753570041</v>
      </c>
      <c r="AX179" s="218">
        <v>7537.2777229481535</v>
      </c>
      <c r="AY179" s="218">
        <v>7742.5603153328047</v>
      </c>
      <c r="AZ179" s="218">
        <v>7958.3857789171707</v>
      </c>
    </row>
    <row r="180" spans="1:52" x14ac:dyDescent="0.35">
      <c r="A180" s="234"/>
      <c r="B180" s="234"/>
      <c r="C180" s="234"/>
      <c r="D180" s="234"/>
      <c r="E180" s="234"/>
      <c r="F180" s="234"/>
      <c r="G180" s="234"/>
      <c r="H180" s="234"/>
      <c r="I180" s="234"/>
      <c r="J180" s="234"/>
      <c r="K180" s="234"/>
      <c r="L180" s="235"/>
      <c r="M180" s="235"/>
      <c r="N180" s="235"/>
      <c r="O180" s="235"/>
      <c r="P180" s="235"/>
      <c r="Q180" s="235"/>
      <c r="R180" s="235"/>
      <c r="S180" s="235"/>
      <c r="T180" s="235"/>
      <c r="U180" s="235"/>
      <c r="V180" s="235"/>
      <c r="W180" s="235"/>
      <c r="X180" s="235"/>
      <c r="Y180" s="235"/>
      <c r="Z180" s="235"/>
      <c r="AA180" s="235"/>
      <c r="AB180" s="235"/>
      <c r="AC180" s="235"/>
      <c r="AD180" s="235"/>
      <c r="AE180" s="235"/>
      <c r="AF180" s="235"/>
      <c r="AG180" s="235"/>
      <c r="AH180" s="235"/>
      <c r="AI180" s="235"/>
      <c r="AJ180" s="235"/>
      <c r="AK180" s="235"/>
      <c r="AL180" s="235"/>
      <c r="AM180" s="235"/>
      <c r="AN180" s="235"/>
      <c r="AO180" s="235"/>
      <c r="AP180" s="235"/>
      <c r="AQ180" s="235"/>
      <c r="AR180" s="235"/>
      <c r="AS180" s="235"/>
      <c r="AT180" s="235"/>
      <c r="AU180" s="235"/>
      <c r="AV180" s="235"/>
      <c r="AW180" s="235"/>
      <c r="AX180" s="235"/>
      <c r="AY180" s="235"/>
      <c r="AZ180" s="235"/>
    </row>
    <row r="181" spans="1:52" x14ac:dyDescent="0.35">
      <c r="A181" s="207" t="s">
        <v>75</v>
      </c>
      <c r="B181" s="208"/>
      <c r="C181" s="208"/>
      <c r="D181" s="208"/>
      <c r="E181" s="208"/>
      <c r="F181" s="208"/>
      <c r="G181" s="208"/>
      <c r="H181" s="208"/>
      <c r="I181" s="208"/>
      <c r="J181" s="208"/>
      <c r="K181" s="208"/>
      <c r="L181" s="225"/>
      <c r="M181" s="225"/>
      <c r="N181" s="225"/>
      <c r="O181" s="225"/>
      <c r="P181" s="225"/>
      <c r="Q181" s="225"/>
      <c r="R181" s="225"/>
      <c r="S181" s="225"/>
      <c r="T181" s="225"/>
      <c r="U181" s="225"/>
      <c r="V181" s="225"/>
      <c r="W181" s="225"/>
      <c r="X181" s="225"/>
      <c r="Y181" s="225"/>
      <c r="Z181" s="225"/>
      <c r="AA181" s="225"/>
      <c r="AB181" s="225"/>
      <c r="AC181" s="225"/>
      <c r="AD181" s="225"/>
      <c r="AE181" s="225"/>
      <c r="AF181" s="225"/>
      <c r="AG181" s="225"/>
      <c r="AH181" s="225"/>
      <c r="AI181" s="225"/>
      <c r="AJ181" s="225"/>
      <c r="AK181" s="225"/>
      <c r="AL181" s="225"/>
      <c r="AM181" s="225"/>
      <c r="AN181" s="225"/>
      <c r="AO181" s="225"/>
      <c r="AP181" s="225"/>
      <c r="AQ181" s="225"/>
      <c r="AR181" s="225"/>
      <c r="AS181" s="225"/>
      <c r="AT181" s="225"/>
      <c r="AU181" s="225"/>
      <c r="AV181" s="225"/>
      <c r="AW181" s="225"/>
      <c r="AX181" s="225"/>
      <c r="AY181" s="225"/>
      <c r="AZ181" s="225"/>
    </row>
    <row r="182" spans="1:52" x14ac:dyDescent="0.35">
      <c r="A182" s="226" t="s">
        <v>70</v>
      </c>
      <c r="B182" s="227">
        <v>451602.27583365235</v>
      </c>
      <c r="C182" s="227">
        <v>454490.04106434179</v>
      </c>
      <c r="D182" s="227">
        <v>447799.87801795464</v>
      </c>
      <c r="E182" s="227">
        <v>444529.38414705161</v>
      </c>
      <c r="F182" s="227">
        <v>454157.67721524404</v>
      </c>
      <c r="G182" s="227">
        <v>463484.70238087868</v>
      </c>
      <c r="H182" s="227">
        <v>477214.02677690779</v>
      </c>
      <c r="I182" s="227">
        <v>486365.87698689842</v>
      </c>
      <c r="J182" s="227">
        <v>505321.48856848199</v>
      </c>
      <c r="K182" s="227">
        <v>498194.40075087151</v>
      </c>
      <c r="L182" s="227">
        <v>502897.00041386345</v>
      </c>
      <c r="M182" s="227">
        <v>512478.0027032792</v>
      </c>
      <c r="N182" s="227">
        <v>519793.42861883767</v>
      </c>
      <c r="O182" s="227">
        <v>525935.89730185852</v>
      </c>
      <c r="P182" s="227">
        <v>534380.09085520636</v>
      </c>
      <c r="Q182" s="227">
        <v>544261.48886478855</v>
      </c>
      <c r="R182" s="227">
        <v>555786.92597339</v>
      </c>
      <c r="S182" s="227">
        <v>573305.86191911995</v>
      </c>
      <c r="T182" s="227">
        <v>589645.93686834874</v>
      </c>
      <c r="U182" s="227">
        <v>605317.64907608309</v>
      </c>
      <c r="V182" s="227">
        <v>618966.31970597594</v>
      </c>
      <c r="W182" s="227">
        <v>630978.17718538432</v>
      </c>
      <c r="X182" s="227">
        <v>642640.74452360161</v>
      </c>
      <c r="Y182" s="227">
        <v>654861.09975253441</v>
      </c>
      <c r="Z182" s="227">
        <v>665535.31551172549</v>
      </c>
      <c r="AA182" s="227">
        <v>679197.64853582939</v>
      </c>
      <c r="AB182" s="227">
        <v>692943.08690393437</v>
      </c>
      <c r="AC182" s="227">
        <v>707496.0182948733</v>
      </c>
      <c r="AD182" s="227">
        <v>720093.63825161825</v>
      </c>
      <c r="AE182" s="227">
        <v>732333.51397159032</v>
      </c>
      <c r="AF182" s="227">
        <v>744395.01821724221</v>
      </c>
      <c r="AG182" s="227">
        <v>756730.70254093758</v>
      </c>
      <c r="AH182" s="227">
        <v>768770.47695863037</v>
      </c>
      <c r="AI182" s="227">
        <v>781043.56393430964</v>
      </c>
      <c r="AJ182" s="227">
        <v>792442.39659057476</v>
      </c>
      <c r="AK182" s="227">
        <v>804233.28896578937</v>
      </c>
      <c r="AL182" s="227">
        <v>815227.13508474885</v>
      </c>
      <c r="AM182" s="227">
        <v>825638.37131493713</v>
      </c>
      <c r="AN182" s="227">
        <v>836486.74378612498</v>
      </c>
      <c r="AO182" s="227">
        <v>847468.73872355733</v>
      </c>
      <c r="AP182" s="227">
        <v>858167.17354655196</v>
      </c>
      <c r="AQ182" s="227">
        <v>868983.3054757124</v>
      </c>
      <c r="AR182" s="227">
        <v>879601.72396149114</v>
      </c>
      <c r="AS182" s="227">
        <v>890530.88474134041</v>
      </c>
      <c r="AT182" s="227">
        <v>901193.93789706682</v>
      </c>
      <c r="AU182" s="227">
        <v>912185.25765035604</v>
      </c>
      <c r="AV182" s="227">
        <v>922460.11326347536</v>
      </c>
      <c r="AW182" s="227">
        <v>933301.22803940775</v>
      </c>
      <c r="AX182" s="227">
        <v>944477.39503831009</v>
      </c>
      <c r="AY182" s="227">
        <v>955783.74128445005</v>
      </c>
      <c r="AZ182" s="227">
        <v>969401.96906688926</v>
      </c>
    </row>
    <row r="183" spans="1:52" x14ac:dyDescent="0.35">
      <c r="A183" s="236" t="s">
        <v>76</v>
      </c>
      <c r="B183" s="231">
        <v>312713.79316390824</v>
      </c>
      <c r="C183" s="231">
        <v>308468.88607944158</v>
      </c>
      <c r="D183" s="231">
        <v>298123.48532880447</v>
      </c>
      <c r="E183" s="231">
        <v>291778.31435149547</v>
      </c>
      <c r="F183" s="231">
        <v>292706.53977899993</v>
      </c>
      <c r="G183" s="231">
        <v>297286.50492199999</v>
      </c>
      <c r="H183" s="231">
        <v>305039.89861599996</v>
      </c>
      <c r="I183" s="231">
        <v>307698.45699899993</v>
      </c>
      <c r="J183" s="231">
        <v>314174.94044399995</v>
      </c>
      <c r="K183" s="231">
        <v>300636.41833891696</v>
      </c>
      <c r="L183" s="231">
        <v>300906.18940240203</v>
      </c>
      <c r="M183" s="231">
        <v>306393.98409337999</v>
      </c>
      <c r="N183" s="231">
        <v>311066.95878564822</v>
      </c>
      <c r="O183" s="231">
        <v>314916.23435359698</v>
      </c>
      <c r="P183" s="231">
        <v>323013.44617924001</v>
      </c>
      <c r="Q183" s="231">
        <v>328225.04573775321</v>
      </c>
      <c r="R183" s="231">
        <v>335371.35920439428</v>
      </c>
      <c r="S183" s="231">
        <v>344008.71552848286</v>
      </c>
      <c r="T183" s="231">
        <v>352166.26234725758</v>
      </c>
      <c r="U183" s="231">
        <v>359326.07108345424</v>
      </c>
      <c r="V183" s="231">
        <v>365033.83768109797</v>
      </c>
      <c r="W183" s="231">
        <v>369570.21288882475</v>
      </c>
      <c r="X183" s="231">
        <v>373131.42639459245</v>
      </c>
      <c r="Y183" s="231">
        <v>377362.05955666339</v>
      </c>
      <c r="Z183" s="231">
        <v>381195.47140499461</v>
      </c>
      <c r="AA183" s="231">
        <v>386017.6024645259</v>
      </c>
      <c r="AB183" s="231">
        <v>390360.15392617346</v>
      </c>
      <c r="AC183" s="231">
        <v>394386.74396399222</v>
      </c>
      <c r="AD183" s="231">
        <v>397445.7867738785</v>
      </c>
      <c r="AE183" s="231">
        <v>400656.01913468586</v>
      </c>
      <c r="AF183" s="231">
        <v>404261.06921965966</v>
      </c>
      <c r="AG183" s="231">
        <v>407798.4250785308</v>
      </c>
      <c r="AH183" s="231">
        <v>410430.04563452088</v>
      </c>
      <c r="AI183" s="231">
        <v>414283.54529858468</v>
      </c>
      <c r="AJ183" s="231">
        <v>417798.7177305427</v>
      </c>
      <c r="AK183" s="231">
        <v>421382.87608286174</v>
      </c>
      <c r="AL183" s="231">
        <v>424661.03668496507</v>
      </c>
      <c r="AM183" s="231">
        <v>427357.78613584425</v>
      </c>
      <c r="AN183" s="231">
        <v>430554.39761513262</v>
      </c>
      <c r="AO183" s="231">
        <v>433929.13892235054</v>
      </c>
      <c r="AP183" s="231">
        <v>437032.4825802691</v>
      </c>
      <c r="AQ183" s="231">
        <v>440173.51842398208</v>
      </c>
      <c r="AR183" s="231">
        <v>442989.37747852184</v>
      </c>
      <c r="AS183" s="231">
        <v>445966.54258283443</v>
      </c>
      <c r="AT183" s="231">
        <v>448623.92809730693</v>
      </c>
      <c r="AU183" s="231">
        <v>451469.18601783016</v>
      </c>
      <c r="AV183" s="231">
        <v>453601.75552721543</v>
      </c>
      <c r="AW183" s="231">
        <v>456278.88455516909</v>
      </c>
      <c r="AX183" s="231">
        <v>459573.44129083958</v>
      </c>
      <c r="AY183" s="231">
        <v>462606.64108973998</v>
      </c>
      <c r="AZ183" s="231">
        <v>467109.39693179849</v>
      </c>
    </row>
    <row r="184" spans="1:52" x14ac:dyDescent="0.35">
      <c r="A184" s="215" t="s">
        <v>93</v>
      </c>
      <c r="B184" s="216">
        <v>94958.094514693221</v>
      </c>
      <c r="C184" s="216">
        <v>89488.362473938483</v>
      </c>
      <c r="D184" s="216">
        <v>90636.007618145624</v>
      </c>
      <c r="E184" s="216">
        <v>90561.06636248478</v>
      </c>
      <c r="F184" s="216">
        <v>94453.223065712344</v>
      </c>
      <c r="G184" s="216">
        <v>89472.839564654336</v>
      </c>
      <c r="H184" s="216">
        <v>92990.896334144592</v>
      </c>
      <c r="I184" s="216">
        <v>99552.466277372063</v>
      </c>
      <c r="J184" s="216">
        <v>98017.076794046341</v>
      </c>
      <c r="K184" s="216">
        <v>88283.44526786865</v>
      </c>
      <c r="L184" s="216">
        <v>89161.156273435219</v>
      </c>
      <c r="M184" s="216">
        <v>89069.632095096473</v>
      </c>
      <c r="N184" s="216">
        <v>93793.007536626421</v>
      </c>
      <c r="O184" s="216">
        <v>92979.997326631594</v>
      </c>
      <c r="P184" s="216">
        <v>97173.339677932832</v>
      </c>
      <c r="Q184" s="216">
        <v>98021.66850736209</v>
      </c>
      <c r="R184" s="216">
        <v>100499.27979756158</v>
      </c>
      <c r="S184" s="216">
        <v>103190.86607421204</v>
      </c>
      <c r="T184" s="216">
        <v>105813.3410545127</v>
      </c>
      <c r="U184" s="216">
        <v>108114.52032333892</v>
      </c>
      <c r="V184" s="216">
        <v>109923.35492426321</v>
      </c>
      <c r="W184" s="216">
        <v>111280.24924222153</v>
      </c>
      <c r="X184" s="216">
        <v>112340.77458683391</v>
      </c>
      <c r="Y184" s="216">
        <v>113596.66794922817</v>
      </c>
      <c r="Z184" s="216">
        <v>114690.84177924421</v>
      </c>
      <c r="AA184" s="216">
        <v>116039.37605086474</v>
      </c>
      <c r="AB184" s="216">
        <v>117313.64136833968</v>
      </c>
      <c r="AC184" s="216">
        <v>118404.10148157999</v>
      </c>
      <c r="AD184" s="216">
        <v>119006.09614549566</v>
      </c>
      <c r="AE184" s="216">
        <v>119727.13311559818</v>
      </c>
      <c r="AF184" s="216">
        <v>120521.7415274972</v>
      </c>
      <c r="AG184" s="216">
        <v>121039.49887189385</v>
      </c>
      <c r="AH184" s="216">
        <v>121385.57609554718</v>
      </c>
      <c r="AI184" s="216">
        <v>122221.49884297152</v>
      </c>
      <c r="AJ184" s="216">
        <v>122860.99387510995</v>
      </c>
      <c r="AK184" s="216">
        <v>123439.09584981155</v>
      </c>
      <c r="AL184" s="216">
        <v>123977.95928243817</v>
      </c>
      <c r="AM184" s="216">
        <v>124020.36688303515</v>
      </c>
      <c r="AN184" s="216">
        <v>124116.45806860884</v>
      </c>
      <c r="AO184" s="216">
        <v>124061.62259327523</v>
      </c>
      <c r="AP184" s="216">
        <v>123822.96236251299</v>
      </c>
      <c r="AQ184" s="216">
        <v>123575.68545347397</v>
      </c>
      <c r="AR184" s="216">
        <v>123296.36771547748</v>
      </c>
      <c r="AS184" s="216">
        <v>122985.70947644506</v>
      </c>
      <c r="AT184" s="216">
        <v>122200.81245053803</v>
      </c>
      <c r="AU184" s="216">
        <v>121825.69358434444</v>
      </c>
      <c r="AV184" s="216">
        <v>120915.01504986752</v>
      </c>
      <c r="AW184" s="216">
        <v>119654.03323698491</v>
      </c>
      <c r="AX184" s="216">
        <v>118502.90827653723</v>
      </c>
      <c r="AY184" s="216">
        <v>116841.12215688344</v>
      </c>
      <c r="AZ184" s="216">
        <v>116011.86875787331</v>
      </c>
    </row>
    <row r="185" spans="1:52" x14ac:dyDescent="0.35">
      <c r="A185" s="215" t="s">
        <v>113</v>
      </c>
      <c r="B185" s="216">
        <v>217755.69864921502</v>
      </c>
      <c r="C185" s="216">
        <v>218980.52360550308</v>
      </c>
      <c r="D185" s="216">
        <v>207487.47771065886</v>
      </c>
      <c r="E185" s="216">
        <v>201217.24798901071</v>
      </c>
      <c r="F185" s="216">
        <v>198253.31671328758</v>
      </c>
      <c r="G185" s="216">
        <v>207813.66535734563</v>
      </c>
      <c r="H185" s="216">
        <v>212049.00228185538</v>
      </c>
      <c r="I185" s="216">
        <v>208145.99072162787</v>
      </c>
      <c r="J185" s="216">
        <v>216157.86364995362</v>
      </c>
      <c r="K185" s="216">
        <v>212352.97307104833</v>
      </c>
      <c r="L185" s="216">
        <v>211745.03312896678</v>
      </c>
      <c r="M185" s="216">
        <v>217324.3519982835</v>
      </c>
      <c r="N185" s="216">
        <v>217273.9512490218</v>
      </c>
      <c r="O185" s="216">
        <v>221936.23702696539</v>
      </c>
      <c r="P185" s="216">
        <v>225840.10650130719</v>
      </c>
      <c r="Q185" s="216">
        <v>230203.37723039114</v>
      </c>
      <c r="R185" s="216">
        <v>234872.07940683272</v>
      </c>
      <c r="S185" s="216">
        <v>240817.84945427082</v>
      </c>
      <c r="T185" s="216">
        <v>246352.92129274487</v>
      </c>
      <c r="U185" s="216">
        <v>251211.55076011532</v>
      </c>
      <c r="V185" s="216">
        <v>255110.48275683474</v>
      </c>
      <c r="W185" s="216">
        <v>258289.9636466032</v>
      </c>
      <c r="X185" s="216">
        <v>260790.65180775852</v>
      </c>
      <c r="Y185" s="216">
        <v>263765.39160743519</v>
      </c>
      <c r="Z185" s="216">
        <v>266504.62962575041</v>
      </c>
      <c r="AA185" s="216">
        <v>269978.22641366115</v>
      </c>
      <c r="AB185" s="216">
        <v>273046.5125578338</v>
      </c>
      <c r="AC185" s="216">
        <v>275982.64248241222</v>
      </c>
      <c r="AD185" s="216">
        <v>278439.69062838284</v>
      </c>
      <c r="AE185" s="216">
        <v>280928.88601908769</v>
      </c>
      <c r="AF185" s="216">
        <v>283739.32769216248</v>
      </c>
      <c r="AG185" s="216">
        <v>286758.92620663694</v>
      </c>
      <c r="AH185" s="216">
        <v>289044.4695389737</v>
      </c>
      <c r="AI185" s="216">
        <v>292062.04645561316</v>
      </c>
      <c r="AJ185" s="216">
        <v>294937.72385543276</v>
      </c>
      <c r="AK185" s="216">
        <v>297943.78023305017</v>
      </c>
      <c r="AL185" s="216">
        <v>300683.07740252692</v>
      </c>
      <c r="AM185" s="216">
        <v>303337.41925280908</v>
      </c>
      <c r="AN185" s="216">
        <v>306437.93954652379</v>
      </c>
      <c r="AO185" s="216">
        <v>309867.51632907533</v>
      </c>
      <c r="AP185" s="216">
        <v>313209.5202177561</v>
      </c>
      <c r="AQ185" s="216">
        <v>316597.83297050814</v>
      </c>
      <c r="AR185" s="216">
        <v>319693.00976304436</v>
      </c>
      <c r="AS185" s="216">
        <v>322980.83310638939</v>
      </c>
      <c r="AT185" s="216">
        <v>326423.11564676889</v>
      </c>
      <c r="AU185" s="216">
        <v>329643.49243348575</v>
      </c>
      <c r="AV185" s="216">
        <v>332686.74047734792</v>
      </c>
      <c r="AW185" s="216">
        <v>336624.85131818417</v>
      </c>
      <c r="AX185" s="216">
        <v>341070.53301430232</v>
      </c>
      <c r="AY185" s="216">
        <v>345765.5189328565</v>
      </c>
      <c r="AZ185" s="216">
        <v>351097.52817392518</v>
      </c>
    </row>
    <row r="186" spans="1:52" x14ac:dyDescent="0.35">
      <c r="A186" s="236" t="s">
        <v>77</v>
      </c>
      <c r="B186" s="231">
        <v>58796</v>
      </c>
      <c r="C186" s="231">
        <v>65126</v>
      </c>
      <c r="D186" s="231">
        <v>68005</v>
      </c>
      <c r="E186" s="231">
        <v>70661</v>
      </c>
      <c r="F186" s="231">
        <v>76111</v>
      </c>
      <c r="G186" s="231">
        <v>80113</v>
      </c>
      <c r="H186" s="231">
        <v>84315</v>
      </c>
      <c r="I186" s="231">
        <v>88695</v>
      </c>
      <c r="J186" s="231">
        <v>97603.000000000029</v>
      </c>
      <c r="K186" s="231">
        <v>104100</v>
      </c>
      <c r="L186" s="231">
        <v>105869.37834343799</v>
      </c>
      <c r="M186" s="231">
        <v>108738</v>
      </c>
      <c r="N186" s="231">
        <v>109804</v>
      </c>
      <c r="O186" s="231">
        <v>111668.00000000001</v>
      </c>
      <c r="P186" s="231">
        <v>110740</v>
      </c>
      <c r="Q186" s="231">
        <v>113672.99999999999</v>
      </c>
      <c r="R186" s="231">
        <v>114562.94439842906</v>
      </c>
      <c r="S186" s="231">
        <v>119767.08521436954</v>
      </c>
      <c r="T186" s="231">
        <v>124611.74187438221</v>
      </c>
      <c r="U186" s="231">
        <v>130130.40699907708</v>
      </c>
      <c r="V186" s="231">
        <v>135587.77230570125</v>
      </c>
      <c r="W186" s="231">
        <v>140974.56634577783</v>
      </c>
      <c r="X186" s="231">
        <v>147367.75467916863</v>
      </c>
      <c r="Y186" s="231">
        <v>153478.09020194036</v>
      </c>
      <c r="Z186" s="231">
        <v>158407.62926572846</v>
      </c>
      <c r="AA186" s="231">
        <v>165082.41660465611</v>
      </c>
      <c r="AB186" s="231">
        <v>172616.92247802316</v>
      </c>
      <c r="AC186" s="231">
        <v>181459.27308012795</v>
      </c>
      <c r="AD186" s="231">
        <v>189373.46329751861</v>
      </c>
      <c r="AE186" s="231">
        <v>196842.89810908589</v>
      </c>
      <c r="AF186" s="231">
        <v>203695.81368121196</v>
      </c>
      <c r="AG186" s="231">
        <v>210899.32576617112</v>
      </c>
      <c r="AH186" s="231">
        <v>218674.90240848548</v>
      </c>
      <c r="AI186" s="231">
        <v>225298.12303490311</v>
      </c>
      <c r="AJ186" s="231">
        <v>231343.89629591184</v>
      </c>
      <c r="AK186" s="231">
        <v>237643.53663134846</v>
      </c>
      <c r="AL186" s="231">
        <v>243416.18203243212</v>
      </c>
      <c r="AM186" s="231">
        <v>249153.74118840919</v>
      </c>
      <c r="AN186" s="231">
        <v>254813.59275948006</v>
      </c>
      <c r="AO186" s="231">
        <v>260395.50875277573</v>
      </c>
      <c r="AP186" s="231">
        <v>265925.76003908046</v>
      </c>
      <c r="AQ186" s="231">
        <v>271486.20914193633</v>
      </c>
      <c r="AR186" s="231">
        <v>277133.75424049783</v>
      </c>
      <c r="AS186" s="231">
        <v>282847.89270994416</v>
      </c>
      <c r="AT186" s="231">
        <v>288539.47287495586</v>
      </c>
      <c r="AU186" s="231">
        <v>294254.7726045684</v>
      </c>
      <c r="AV186" s="231">
        <v>299885.05169530283</v>
      </c>
      <c r="AW186" s="231">
        <v>305395.78542929457</v>
      </c>
      <c r="AX186" s="231">
        <v>310617.75449889095</v>
      </c>
      <c r="AY186" s="231">
        <v>316158.88966419012</v>
      </c>
      <c r="AZ186" s="231">
        <v>322466.74357667466</v>
      </c>
    </row>
    <row r="187" spans="1:52" x14ac:dyDescent="0.35">
      <c r="A187" s="236" t="s">
        <v>78</v>
      </c>
      <c r="B187" s="231">
        <v>80092.482669744102</v>
      </c>
      <c r="C187" s="231">
        <v>80895.154984900233</v>
      </c>
      <c r="D187" s="231">
        <v>81671.392689150176</v>
      </c>
      <c r="E187" s="231">
        <v>82090.069795556119</v>
      </c>
      <c r="F187" s="231">
        <v>85340.137436244113</v>
      </c>
      <c r="G187" s="231">
        <v>86085.197458878698</v>
      </c>
      <c r="H187" s="231">
        <v>87859.128160907829</v>
      </c>
      <c r="I187" s="231">
        <v>89972.419987898509</v>
      </c>
      <c r="J187" s="231">
        <v>93543.54812448204</v>
      </c>
      <c r="K187" s="231">
        <v>93457.982411954523</v>
      </c>
      <c r="L187" s="231">
        <v>96121.432668023423</v>
      </c>
      <c r="M187" s="231">
        <v>97346.018609899213</v>
      </c>
      <c r="N187" s="231">
        <v>98922.469833189461</v>
      </c>
      <c r="O187" s="231">
        <v>99351.662948261495</v>
      </c>
      <c r="P187" s="231">
        <v>100626.64467596638</v>
      </c>
      <c r="Q187" s="231">
        <v>102363.4431270354</v>
      </c>
      <c r="R187" s="231">
        <v>105852.62237056663</v>
      </c>
      <c r="S187" s="231">
        <v>109530.06117626758</v>
      </c>
      <c r="T187" s="231">
        <v>112867.93264670896</v>
      </c>
      <c r="U187" s="231">
        <v>115861.17099355183</v>
      </c>
      <c r="V187" s="231">
        <v>118344.70971917672</v>
      </c>
      <c r="W187" s="231">
        <v>120433.39795078179</v>
      </c>
      <c r="X187" s="231">
        <v>122141.56344984047</v>
      </c>
      <c r="Y187" s="231">
        <v>124020.9499939307</v>
      </c>
      <c r="Z187" s="231">
        <v>125932.21484100244</v>
      </c>
      <c r="AA187" s="231">
        <v>128097.62946664741</v>
      </c>
      <c r="AB187" s="231">
        <v>129966.01049973775</v>
      </c>
      <c r="AC187" s="231">
        <v>131650.00125075303</v>
      </c>
      <c r="AD187" s="231">
        <v>133274.38818022123</v>
      </c>
      <c r="AE187" s="231">
        <v>134834.59672781863</v>
      </c>
      <c r="AF187" s="231">
        <v>136438.13531637064</v>
      </c>
      <c r="AG187" s="231">
        <v>138032.95169623572</v>
      </c>
      <c r="AH187" s="231">
        <v>139665.52891562408</v>
      </c>
      <c r="AI187" s="231">
        <v>141461.89560082185</v>
      </c>
      <c r="AJ187" s="231">
        <v>143299.78256412022</v>
      </c>
      <c r="AK187" s="231">
        <v>145206.8762515792</v>
      </c>
      <c r="AL187" s="231">
        <v>147149.91636735169</v>
      </c>
      <c r="AM187" s="231">
        <v>149126.8439906837</v>
      </c>
      <c r="AN187" s="231">
        <v>151118.75341151239</v>
      </c>
      <c r="AO187" s="231">
        <v>153144.091048431</v>
      </c>
      <c r="AP187" s="231">
        <v>155208.93092720228</v>
      </c>
      <c r="AQ187" s="231">
        <v>157323.57790979402</v>
      </c>
      <c r="AR187" s="231">
        <v>159478.59224247144</v>
      </c>
      <c r="AS187" s="231">
        <v>161716.44944856188</v>
      </c>
      <c r="AT187" s="231">
        <v>164030.53692480415</v>
      </c>
      <c r="AU187" s="231">
        <v>166461.29902795752</v>
      </c>
      <c r="AV187" s="231">
        <v>168973.3060409571</v>
      </c>
      <c r="AW187" s="231">
        <v>171626.55805494412</v>
      </c>
      <c r="AX187" s="231">
        <v>174286.19924857956</v>
      </c>
      <c r="AY187" s="231">
        <v>177018.21053051995</v>
      </c>
      <c r="AZ187" s="231">
        <v>179825.82855841605</v>
      </c>
    </row>
    <row r="188" spans="1:52" x14ac:dyDescent="0.35">
      <c r="A188" s="226" t="s">
        <v>83</v>
      </c>
      <c r="B188" s="227">
        <v>405463.75464222394</v>
      </c>
      <c r="C188" s="227">
        <v>388048.30225225701</v>
      </c>
      <c r="D188" s="227">
        <v>385983.19255303103</v>
      </c>
      <c r="E188" s="227">
        <v>394375.26875462395</v>
      </c>
      <c r="F188" s="227">
        <v>419326.37026043306</v>
      </c>
      <c r="G188" s="227">
        <v>416024.18045013293</v>
      </c>
      <c r="H188" s="227">
        <v>438164.92025294504</v>
      </c>
      <c r="I188" s="227">
        <v>452000.00000000006</v>
      </c>
      <c r="J188" s="227">
        <v>442763</v>
      </c>
      <c r="K188" s="227">
        <v>363541</v>
      </c>
      <c r="L188" s="227">
        <v>393531</v>
      </c>
      <c r="M188" s="227">
        <v>422096.99999999988</v>
      </c>
      <c r="N188" s="227">
        <v>406661.00000000012</v>
      </c>
      <c r="O188" s="227">
        <v>406720.00000000006</v>
      </c>
      <c r="P188" s="227">
        <v>410824</v>
      </c>
      <c r="Q188" s="227">
        <v>417539.99999999994</v>
      </c>
      <c r="R188" s="227">
        <v>413915.77645407344</v>
      </c>
      <c r="S188" s="227">
        <v>428265.97650265659</v>
      </c>
      <c r="T188" s="227">
        <v>441376.63869363326</v>
      </c>
      <c r="U188" s="227">
        <v>452209.91522310517</v>
      </c>
      <c r="V188" s="227">
        <v>461581.33974188392</v>
      </c>
      <c r="W188" s="227">
        <v>470146.31261044927</v>
      </c>
      <c r="X188" s="227">
        <v>478042.76623499551</v>
      </c>
      <c r="Y188" s="227">
        <v>485218.86262032448</v>
      </c>
      <c r="Z188" s="227">
        <v>492150.76100312395</v>
      </c>
      <c r="AA188" s="227">
        <v>499181.96242935891</v>
      </c>
      <c r="AB188" s="227">
        <v>505885.45831654139</v>
      </c>
      <c r="AC188" s="227">
        <v>512575.95055932424</v>
      </c>
      <c r="AD188" s="227">
        <v>519211.29859154217</v>
      </c>
      <c r="AE188" s="227">
        <v>525845.558074806</v>
      </c>
      <c r="AF188" s="227">
        <v>532381.5323271458</v>
      </c>
      <c r="AG188" s="227">
        <v>538232.10065193707</v>
      </c>
      <c r="AH188" s="227">
        <v>543839.41369626229</v>
      </c>
      <c r="AI188" s="227">
        <v>549595.84585636912</v>
      </c>
      <c r="AJ188" s="227">
        <v>555308.38912928756</v>
      </c>
      <c r="AK188" s="227">
        <v>561042.29153780732</v>
      </c>
      <c r="AL188" s="227">
        <v>566742.44284541311</v>
      </c>
      <c r="AM188" s="227">
        <v>572579.7761990719</v>
      </c>
      <c r="AN188" s="227">
        <v>578504.77675527032</v>
      </c>
      <c r="AO188" s="227">
        <v>584509.27877510502</v>
      </c>
      <c r="AP188" s="227">
        <v>590601.22703369404</v>
      </c>
      <c r="AQ188" s="227">
        <v>596772.40424829163</v>
      </c>
      <c r="AR188" s="227">
        <v>603092.20054131362</v>
      </c>
      <c r="AS188" s="227">
        <v>609520.81479208358</v>
      </c>
      <c r="AT188" s="227">
        <v>615851.39320016163</v>
      </c>
      <c r="AU188" s="227">
        <v>622317.31130481057</v>
      </c>
      <c r="AV188" s="227">
        <v>628725.6541070143</v>
      </c>
      <c r="AW188" s="227">
        <v>635261.69824812794</v>
      </c>
      <c r="AX188" s="227">
        <v>641693.31005809898</v>
      </c>
      <c r="AY188" s="227">
        <v>648088.96463366225</v>
      </c>
      <c r="AZ188" s="227">
        <v>654512.16305727884</v>
      </c>
    </row>
    <row r="189" spans="1:52" x14ac:dyDescent="0.35">
      <c r="A189" s="237" t="s">
        <v>93</v>
      </c>
      <c r="B189" s="216">
        <v>103387.34686691964</v>
      </c>
      <c r="C189" s="216">
        <v>99899.293581711492</v>
      </c>
      <c r="D189" s="216">
        <v>101876.02772437515</v>
      </c>
      <c r="E189" s="216">
        <v>112030.11889715833</v>
      </c>
      <c r="F189" s="216">
        <v>124146.69541196451</v>
      </c>
      <c r="G189" s="216">
        <v>121499.196080329</v>
      </c>
      <c r="H189" s="216">
        <v>124292.92904935892</v>
      </c>
      <c r="I189" s="216">
        <v>127363.96339880266</v>
      </c>
      <c r="J189" s="216">
        <v>126039.3627863608</v>
      </c>
      <c r="K189" s="216">
        <v>105303.74321560992</v>
      </c>
      <c r="L189" s="216">
        <v>112231.90125764391</v>
      </c>
      <c r="M189" s="216">
        <v>124409.22157856738</v>
      </c>
      <c r="N189" s="216">
        <v>121226.69132282396</v>
      </c>
      <c r="O189" s="216">
        <v>116797.67805865857</v>
      </c>
      <c r="P189" s="216">
        <v>115280.35929938723</v>
      </c>
      <c r="Q189" s="216">
        <v>112537.44252446789</v>
      </c>
      <c r="R189" s="216">
        <v>107371.19075913039</v>
      </c>
      <c r="S189" s="216">
        <v>110498.15969743879</v>
      </c>
      <c r="T189" s="216">
        <v>110995.23798386028</v>
      </c>
      <c r="U189" s="216">
        <v>111491.02239506012</v>
      </c>
      <c r="V189" s="216">
        <v>111830.81033099648</v>
      </c>
      <c r="W189" s="216">
        <v>112489.11126656973</v>
      </c>
      <c r="X189" s="216">
        <v>113142.87965177493</v>
      </c>
      <c r="Y189" s="216">
        <v>114089.44755640576</v>
      </c>
      <c r="Z189" s="216">
        <v>114881.36454110283</v>
      </c>
      <c r="AA189" s="216">
        <v>115605.75217969263</v>
      </c>
      <c r="AB189" s="216">
        <v>116536.28206420477</v>
      </c>
      <c r="AC189" s="216">
        <v>117079.25884062264</v>
      </c>
      <c r="AD189" s="216">
        <v>118153.2493756089</v>
      </c>
      <c r="AE189" s="216">
        <v>119189.10085561703</v>
      </c>
      <c r="AF189" s="216">
        <v>120482.4509302268</v>
      </c>
      <c r="AG189" s="216">
        <v>120803.51292387706</v>
      </c>
      <c r="AH189" s="216">
        <v>121492.26918442786</v>
      </c>
      <c r="AI189" s="216">
        <v>122616.37831483134</v>
      </c>
      <c r="AJ189" s="216">
        <v>123286.93429822015</v>
      </c>
      <c r="AK189" s="216">
        <v>124096.20131345367</v>
      </c>
      <c r="AL189" s="216">
        <v>124999.64386547494</v>
      </c>
      <c r="AM189" s="216">
        <v>125321.67001104416</v>
      </c>
      <c r="AN189" s="216">
        <v>125868.93367428998</v>
      </c>
      <c r="AO189" s="216">
        <v>126173.49998390807</v>
      </c>
      <c r="AP189" s="216">
        <v>126448.95021738688</v>
      </c>
      <c r="AQ189" s="216">
        <v>126866.2542780615</v>
      </c>
      <c r="AR189" s="216">
        <v>127254.60321391674</v>
      </c>
      <c r="AS189" s="216">
        <v>127408.64713677534</v>
      </c>
      <c r="AT189" s="216">
        <v>128003.96635090592</v>
      </c>
      <c r="AU189" s="216">
        <v>127976.19388095172</v>
      </c>
      <c r="AV189" s="216">
        <v>128252.30771697299</v>
      </c>
      <c r="AW189" s="216">
        <v>127007.4979986439</v>
      </c>
      <c r="AX189" s="216">
        <v>125715.85750119899</v>
      </c>
      <c r="AY189" s="216">
        <v>124414.81459597645</v>
      </c>
      <c r="AZ189" s="216">
        <v>122981.09169735329</v>
      </c>
    </row>
    <row r="190" spans="1:52" x14ac:dyDescent="0.35">
      <c r="A190" s="238" t="s">
        <v>113</v>
      </c>
      <c r="B190" s="218">
        <v>302076.40777530428</v>
      </c>
      <c r="C190" s="218">
        <v>288149.00867054553</v>
      </c>
      <c r="D190" s="218">
        <v>284107.16482865589</v>
      </c>
      <c r="E190" s="218">
        <v>282345.14985746564</v>
      </c>
      <c r="F190" s="218">
        <v>295179.67484846857</v>
      </c>
      <c r="G190" s="218">
        <v>294524.98436980392</v>
      </c>
      <c r="H190" s="218">
        <v>313871.99120358611</v>
      </c>
      <c r="I190" s="218">
        <v>324636.03660119738</v>
      </c>
      <c r="J190" s="218">
        <v>316723.63721363922</v>
      </c>
      <c r="K190" s="218">
        <v>258237.25678439008</v>
      </c>
      <c r="L190" s="218">
        <v>281299.09874235606</v>
      </c>
      <c r="M190" s="218">
        <v>297687.77842143254</v>
      </c>
      <c r="N190" s="218">
        <v>285434.30867717613</v>
      </c>
      <c r="O190" s="218">
        <v>289922.32194134151</v>
      </c>
      <c r="P190" s="218">
        <v>295543.6407006128</v>
      </c>
      <c r="Q190" s="218">
        <v>305002.55747553206</v>
      </c>
      <c r="R190" s="218">
        <v>306544.58569494303</v>
      </c>
      <c r="S190" s="218">
        <v>317767.81680521782</v>
      </c>
      <c r="T190" s="218">
        <v>330381.40070977301</v>
      </c>
      <c r="U190" s="218">
        <v>340718.89282804506</v>
      </c>
      <c r="V190" s="218">
        <v>349750.52941088745</v>
      </c>
      <c r="W190" s="218">
        <v>357657.20134387951</v>
      </c>
      <c r="X190" s="218">
        <v>364899.88658322056</v>
      </c>
      <c r="Y190" s="218">
        <v>371129.41506391874</v>
      </c>
      <c r="Z190" s="218">
        <v>377269.3964620211</v>
      </c>
      <c r="AA190" s="218">
        <v>383576.2102496663</v>
      </c>
      <c r="AB190" s="218">
        <v>389349.17625233665</v>
      </c>
      <c r="AC190" s="218">
        <v>395496.69171870156</v>
      </c>
      <c r="AD190" s="218">
        <v>401058.04921593331</v>
      </c>
      <c r="AE190" s="218">
        <v>406656.45721918897</v>
      </c>
      <c r="AF190" s="218">
        <v>411899.08139691903</v>
      </c>
      <c r="AG190" s="218">
        <v>417428.58772806003</v>
      </c>
      <c r="AH190" s="218">
        <v>422347.14451183437</v>
      </c>
      <c r="AI190" s="218">
        <v>426979.46754153783</v>
      </c>
      <c r="AJ190" s="218">
        <v>432021.45483106736</v>
      </c>
      <c r="AK190" s="218">
        <v>436946.0902243536</v>
      </c>
      <c r="AL190" s="218">
        <v>441742.7989799382</v>
      </c>
      <c r="AM190" s="218">
        <v>447258.10618802771</v>
      </c>
      <c r="AN190" s="218">
        <v>452635.84308098035</v>
      </c>
      <c r="AO190" s="218">
        <v>458335.77879119694</v>
      </c>
      <c r="AP190" s="218">
        <v>464152.27681630722</v>
      </c>
      <c r="AQ190" s="218">
        <v>469906.14997023018</v>
      </c>
      <c r="AR190" s="218">
        <v>475837.59732739686</v>
      </c>
      <c r="AS190" s="218">
        <v>482112.16765530821</v>
      </c>
      <c r="AT190" s="218">
        <v>487847.42684925569</v>
      </c>
      <c r="AU190" s="218">
        <v>494341.11742385884</v>
      </c>
      <c r="AV190" s="218">
        <v>500473.34639004135</v>
      </c>
      <c r="AW190" s="218">
        <v>508254.2002494841</v>
      </c>
      <c r="AX190" s="218">
        <v>515977.45255690004</v>
      </c>
      <c r="AY190" s="218">
        <v>523674.15003768582</v>
      </c>
      <c r="AZ190" s="218">
        <v>531531.07135992555</v>
      </c>
    </row>
    <row r="191" spans="1:52" x14ac:dyDescent="0.35">
      <c r="A191" s="234"/>
      <c r="B191" s="234"/>
      <c r="C191" s="234"/>
      <c r="D191" s="234"/>
      <c r="E191" s="234"/>
      <c r="F191" s="234"/>
      <c r="G191" s="234"/>
      <c r="H191" s="234"/>
      <c r="I191" s="234"/>
      <c r="J191" s="234"/>
      <c r="K191" s="234"/>
      <c r="L191" s="235"/>
      <c r="M191" s="235"/>
      <c r="N191" s="235"/>
      <c r="O191" s="235"/>
      <c r="P191" s="235"/>
      <c r="Q191" s="235"/>
      <c r="R191" s="235"/>
      <c r="S191" s="235"/>
      <c r="T191" s="235"/>
      <c r="U191" s="235"/>
      <c r="V191" s="235"/>
      <c r="W191" s="235"/>
      <c r="X191" s="235"/>
      <c r="Y191" s="235"/>
      <c r="Z191" s="235"/>
      <c r="AA191" s="235"/>
      <c r="AB191" s="235"/>
      <c r="AC191" s="235"/>
      <c r="AD191" s="235"/>
      <c r="AE191" s="235"/>
      <c r="AF191" s="235"/>
      <c r="AG191" s="235"/>
      <c r="AH191" s="235"/>
      <c r="AI191" s="235"/>
      <c r="AJ191" s="235"/>
      <c r="AK191" s="235"/>
      <c r="AL191" s="235"/>
      <c r="AM191" s="235"/>
      <c r="AN191" s="235"/>
      <c r="AO191" s="235"/>
      <c r="AP191" s="235"/>
      <c r="AQ191" s="235"/>
      <c r="AR191" s="235"/>
      <c r="AS191" s="235"/>
      <c r="AT191" s="235"/>
      <c r="AU191" s="235"/>
      <c r="AV191" s="235"/>
      <c r="AW191" s="235"/>
      <c r="AX191" s="235"/>
      <c r="AY191" s="235"/>
      <c r="AZ191" s="235"/>
    </row>
    <row r="192" spans="1:52" x14ac:dyDescent="0.35">
      <c r="A192" s="207" t="s">
        <v>79</v>
      </c>
      <c r="B192" s="208"/>
      <c r="C192" s="208"/>
      <c r="D192" s="208"/>
      <c r="E192" s="208"/>
      <c r="F192" s="208"/>
      <c r="G192" s="208"/>
      <c r="H192" s="208"/>
      <c r="I192" s="208"/>
      <c r="J192" s="208"/>
      <c r="K192" s="208"/>
      <c r="L192" s="225"/>
      <c r="M192" s="225"/>
      <c r="N192" s="225"/>
      <c r="O192" s="225"/>
      <c r="P192" s="225"/>
      <c r="Q192" s="225"/>
      <c r="R192" s="225"/>
      <c r="S192" s="225"/>
      <c r="T192" s="225"/>
      <c r="U192" s="225"/>
      <c r="V192" s="225"/>
      <c r="W192" s="225"/>
      <c r="X192" s="225"/>
      <c r="Y192" s="225"/>
      <c r="Z192" s="225"/>
      <c r="AA192" s="225"/>
      <c r="AB192" s="225"/>
      <c r="AC192" s="225"/>
      <c r="AD192" s="225"/>
      <c r="AE192" s="225"/>
      <c r="AF192" s="225"/>
      <c r="AG192" s="225"/>
      <c r="AH192" s="225"/>
      <c r="AI192" s="225"/>
      <c r="AJ192" s="225"/>
      <c r="AK192" s="225"/>
      <c r="AL192" s="225"/>
      <c r="AM192" s="225"/>
      <c r="AN192" s="225"/>
      <c r="AO192" s="225"/>
      <c r="AP192" s="225"/>
      <c r="AQ192" s="225"/>
      <c r="AR192" s="225"/>
      <c r="AS192" s="225"/>
      <c r="AT192" s="225"/>
      <c r="AU192" s="225"/>
      <c r="AV192" s="225"/>
      <c r="AW192" s="225"/>
      <c r="AX192" s="225"/>
      <c r="AY192" s="225"/>
      <c r="AZ192" s="225"/>
    </row>
    <row r="193" spans="1:52" x14ac:dyDescent="0.35">
      <c r="A193" s="226" t="s">
        <v>70</v>
      </c>
      <c r="B193" s="227">
        <v>1130957.6696290753</v>
      </c>
      <c r="C193" s="227">
        <v>1101918.5572242734</v>
      </c>
      <c r="D193" s="227">
        <v>1085945.9556826809</v>
      </c>
      <c r="E193" s="227">
        <v>1108841.5446486888</v>
      </c>
      <c r="F193" s="227">
        <v>1246239.9310140004</v>
      </c>
      <c r="G193" s="227">
        <v>1342624.9617049396</v>
      </c>
      <c r="H193" s="227">
        <v>1392959.3701531985</v>
      </c>
      <c r="I193" s="227">
        <v>1518371.3658825643</v>
      </c>
      <c r="J193" s="227">
        <v>1515215.4545028978</v>
      </c>
      <c r="K193" s="227">
        <v>1438136.0292857392</v>
      </c>
      <c r="L193" s="227">
        <v>1425645.2401431217</v>
      </c>
      <c r="M193" s="227">
        <v>1502233.6531085232</v>
      </c>
      <c r="N193" s="227">
        <v>1517082.8840823886</v>
      </c>
      <c r="O193" s="227">
        <v>1556679.8936868738</v>
      </c>
      <c r="P193" s="227">
        <v>1623316.4444816671</v>
      </c>
      <c r="Q193" s="227">
        <v>1695992.9230325993</v>
      </c>
      <c r="R193" s="227">
        <v>1786905.189955926</v>
      </c>
      <c r="S193" s="227">
        <v>1881949.4161067624</v>
      </c>
      <c r="T193" s="227">
        <v>1971280.0556774093</v>
      </c>
      <c r="U193" s="227">
        <v>2053855.8883511836</v>
      </c>
      <c r="V193" s="227">
        <v>2127902.4473983683</v>
      </c>
      <c r="W193" s="227">
        <v>2198695.8738234225</v>
      </c>
      <c r="X193" s="227">
        <v>2267695.6212492539</v>
      </c>
      <c r="Y193" s="227">
        <v>2331401.4997434099</v>
      </c>
      <c r="Z193" s="227">
        <v>2393563.8239778168</v>
      </c>
      <c r="AA193" s="227">
        <v>2452327.9011685285</v>
      </c>
      <c r="AB193" s="227">
        <v>2508162.8617961975</v>
      </c>
      <c r="AC193" s="227">
        <v>2562714.7570009725</v>
      </c>
      <c r="AD193" s="227">
        <v>2620246.0929604732</v>
      </c>
      <c r="AE193" s="227">
        <v>2680935.2811803771</v>
      </c>
      <c r="AF193" s="227">
        <v>2736403.2710299813</v>
      </c>
      <c r="AG193" s="227">
        <v>2791595.5893688882</v>
      </c>
      <c r="AH193" s="227">
        <v>2849867.3544040779</v>
      </c>
      <c r="AI193" s="227">
        <v>2899087.4252347834</v>
      </c>
      <c r="AJ193" s="227">
        <v>2951239.393855792</v>
      </c>
      <c r="AK193" s="227">
        <v>3000217.4983442225</v>
      </c>
      <c r="AL193" s="227">
        <v>3052486.2535993047</v>
      </c>
      <c r="AM193" s="227">
        <v>3110000.2393910028</v>
      </c>
      <c r="AN193" s="227">
        <v>3161199.7403082401</v>
      </c>
      <c r="AO193" s="227">
        <v>3213304.8308395082</v>
      </c>
      <c r="AP193" s="227">
        <v>3268746.7098546149</v>
      </c>
      <c r="AQ193" s="227">
        <v>3324453.0545078861</v>
      </c>
      <c r="AR193" s="227">
        <v>3385047.2254048977</v>
      </c>
      <c r="AS193" s="227">
        <v>3443139.9896677425</v>
      </c>
      <c r="AT193" s="227">
        <v>3501622.7443672558</v>
      </c>
      <c r="AU193" s="227">
        <v>3557580.6470858776</v>
      </c>
      <c r="AV193" s="227">
        <v>3620640.136047862</v>
      </c>
      <c r="AW193" s="227">
        <v>3679363.5215108935</v>
      </c>
      <c r="AX193" s="227">
        <v>3729115.321817846</v>
      </c>
      <c r="AY193" s="227">
        <v>3791748.5372797716</v>
      </c>
      <c r="AZ193" s="227">
        <v>3842546.3384619667</v>
      </c>
    </row>
    <row r="194" spans="1:52" x14ac:dyDescent="0.35">
      <c r="A194" s="236" t="s">
        <v>80</v>
      </c>
      <c r="B194" s="231">
        <v>92291.247015297486</v>
      </c>
      <c r="C194" s="231">
        <v>91191.361403363655</v>
      </c>
      <c r="D194" s="231">
        <v>90645.116791834182</v>
      </c>
      <c r="E194" s="231">
        <v>93155.47750879114</v>
      </c>
      <c r="F194" s="231">
        <v>97875.061863274299</v>
      </c>
      <c r="G194" s="231">
        <v>102013.1741677168</v>
      </c>
      <c r="H194" s="231">
        <v>105315.34969986462</v>
      </c>
      <c r="I194" s="231">
        <v>110317.55806036395</v>
      </c>
      <c r="J194" s="231">
        <v>105683.32508993949</v>
      </c>
      <c r="K194" s="231">
        <v>100227.37170072366</v>
      </c>
      <c r="L194" s="231">
        <v>101496.75054167997</v>
      </c>
      <c r="M194" s="231">
        <v>103148.56484483917</v>
      </c>
      <c r="N194" s="231">
        <v>97889.92472442922</v>
      </c>
      <c r="O194" s="231">
        <v>92393.968620263491</v>
      </c>
      <c r="P194" s="231">
        <v>92761.606924854714</v>
      </c>
      <c r="Q194" s="231">
        <v>97197.878817370802</v>
      </c>
      <c r="R194" s="231">
        <v>102426.97513613451</v>
      </c>
      <c r="S194" s="231">
        <v>105643.4552312626</v>
      </c>
      <c r="T194" s="231">
        <v>108791.93155208205</v>
      </c>
      <c r="U194" s="231">
        <v>111660.34772480864</v>
      </c>
      <c r="V194" s="231">
        <v>114258.48754671469</v>
      </c>
      <c r="W194" s="231">
        <v>116847.56723372613</v>
      </c>
      <c r="X194" s="231">
        <v>119387.40620377369</v>
      </c>
      <c r="Y194" s="231">
        <v>121604.5629347662</v>
      </c>
      <c r="Z194" s="231">
        <v>124077.2719524663</v>
      </c>
      <c r="AA194" s="231">
        <v>126909.69409035869</v>
      </c>
      <c r="AB194" s="231">
        <v>129380.74954004296</v>
      </c>
      <c r="AC194" s="231">
        <v>131561.13012532232</v>
      </c>
      <c r="AD194" s="231">
        <v>133953.43210760347</v>
      </c>
      <c r="AE194" s="231">
        <v>136367.08184755742</v>
      </c>
      <c r="AF194" s="231">
        <v>138803.26266242308</v>
      </c>
      <c r="AG194" s="231">
        <v>141209.28370493234</v>
      </c>
      <c r="AH194" s="231">
        <v>143690.29889435909</v>
      </c>
      <c r="AI194" s="231">
        <v>146235.91740395501</v>
      </c>
      <c r="AJ194" s="231">
        <v>148933.26646082345</v>
      </c>
      <c r="AK194" s="231">
        <v>151675.87083217723</v>
      </c>
      <c r="AL194" s="231">
        <v>154456.72939135568</v>
      </c>
      <c r="AM194" s="231">
        <v>157286.2871186788</v>
      </c>
      <c r="AN194" s="231">
        <v>160154.30477161836</v>
      </c>
      <c r="AO194" s="231">
        <v>163047.84427473194</v>
      </c>
      <c r="AP194" s="231">
        <v>166067.31962163639</v>
      </c>
      <c r="AQ194" s="231">
        <v>169148.94403961956</v>
      </c>
      <c r="AR194" s="231">
        <v>172340.8773137228</v>
      </c>
      <c r="AS194" s="231">
        <v>175620.00490289292</v>
      </c>
      <c r="AT194" s="231">
        <v>178992.33481085926</v>
      </c>
      <c r="AU194" s="231">
        <v>182455.80940479971</v>
      </c>
      <c r="AV194" s="231">
        <v>186048.0062766817</v>
      </c>
      <c r="AW194" s="231">
        <v>189672.19815302215</v>
      </c>
      <c r="AX194" s="231">
        <v>193332.35603615845</v>
      </c>
      <c r="AY194" s="231">
        <v>197199.49449205465</v>
      </c>
      <c r="AZ194" s="231">
        <v>201012.92310620737</v>
      </c>
    </row>
    <row r="195" spans="1:52" x14ac:dyDescent="0.35">
      <c r="A195" s="215" t="s">
        <v>114</v>
      </c>
      <c r="B195" s="216">
        <v>92291.247015297486</v>
      </c>
      <c r="C195" s="216">
        <v>91191.361403363655</v>
      </c>
      <c r="D195" s="216">
        <v>90645.116791834182</v>
      </c>
      <c r="E195" s="216">
        <v>93155.47750879114</v>
      </c>
      <c r="F195" s="216">
        <v>97875.061863274299</v>
      </c>
      <c r="G195" s="216">
        <v>102013.1741677168</v>
      </c>
      <c r="H195" s="216">
        <v>105315.34969986462</v>
      </c>
      <c r="I195" s="216">
        <v>110317.55806036395</v>
      </c>
      <c r="J195" s="216">
        <v>105683.32508993949</v>
      </c>
      <c r="K195" s="216">
        <v>100227.37170072366</v>
      </c>
      <c r="L195" s="216">
        <v>101496.75054167997</v>
      </c>
      <c r="M195" s="216">
        <v>103148.56484483917</v>
      </c>
      <c r="N195" s="216">
        <v>97889.92472442922</v>
      </c>
      <c r="O195" s="216">
        <v>92393.968620263491</v>
      </c>
      <c r="P195" s="216">
        <v>92761.606924854714</v>
      </c>
      <c r="Q195" s="216">
        <v>97197.878817370802</v>
      </c>
      <c r="R195" s="216">
        <v>102426.97435610117</v>
      </c>
      <c r="S195" s="216">
        <v>105643.45288268881</v>
      </c>
      <c r="T195" s="216">
        <v>108791.92419927102</v>
      </c>
      <c r="U195" s="216">
        <v>111660.32981647854</v>
      </c>
      <c r="V195" s="216">
        <v>114258.45204901123</v>
      </c>
      <c r="W195" s="216">
        <v>116847.50453752094</v>
      </c>
      <c r="X195" s="216">
        <v>119387.29326355549</v>
      </c>
      <c r="Y195" s="216">
        <v>121604.37123157544</v>
      </c>
      <c r="Z195" s="216">
        <v>124076.94956899945</v>
      </c>
      <c r="AA195" s="216">
        <v>126909.15157272336</v>
      </c>
      <c r="AB195" s="216">
        <v>129379.886289281</v>
      </c>
      <c r="AC195" s="216">
        <v>131559.82696151655</v>
      </c>
      <c r="AD195" s="216">
        <v>133951.32862281002</v>
      </c>
      <c r="AE195" s="216">
        <v>136363.68987957863</v>
      </c>
      <c r="AF195" s="216">
        <v>138797.70080790255</v>
      </c>
      <c r="AG195" s="216">
        <v>141200.41800407512</v>
      </c>
      <c r="AH195" s="216">
        <v>143675.33028084593</v>
      </c>
      <c r="AI195" s="216">
        <v>146209.56482445114</v>
      </c>
      <c r="AJ195" s="216">
        <v>148889.0029197913</v>
      </c>
      <c r="AK195" s="216">
        <v>151600.8495971541</v>
      </c>
      <c r="AL195" s="216">
        <v>154332.51191050574</v>
      </c>
      <c r="AM195" s="216">
        <v>157081.35802705507</v>
      </c>
      <c r="AN195" s="216">
        <v>159785.01703227512</v>
      </c>
      <c r="AO195" s="216">
        <v>162484.60710914273</v>
      </c>
      <c r="AP195" s="216">
        <v>165200.57015572034</v>
      </c>
      <c r="AQ195" s="216">
        <v>167876.37936972608</v>
      </c>
      <c r="AR195" s="216">
        <v>170498.03684331651</v>
      </c>
      <c r="AS195" s="216">
        <v>172943.51897734005</v>
      </c>
      <c r="AT195" s="216">
        <v>175190.5842233146</v>
      </c>
      <c r="AU195" s="216">
        <v>177084.11360908055</v>
      </c>
      <c r="AV195" s="216">
        <v>178723.30248798247</v>
      </c>
      <c r="AW195" s="216">
        <v>179866.86800548364</v>
      </c>
      <c r="AX195" s="216">
        <v>180416.80930811242</v>
      </c>
      <c r="AY195" s="216">
        <v>180633.67740040974</v>
      </c>
      <c r="AZ195" s="216">
        <v>180378.51435441955</v>
      </c>
    </row>
    <row r="196" spans="1:52" x14ac:dyDescent="0.35">
      <c r="A196" s="215" t="s">
        <v>115</v>
      </c>
      <c r="B196" s="216">
        <v>0</v>
      </c>
      <c r="C196" s="216">
        <v>0</v>
      </c>
      <c r="D196" s="216">
        <v>0</v>
      </c>
      <c r="E196" s="216">
        <v>0</v>
      </c>
      <c r="F196" s="216">
        <v>0</v>
      </c>
      <c r="G196" s="216">
        <v>0</v>
      </c>
      <c r="H196" s="216">
        <v>0</v>
      </c>
      <c r="I196" s="216">
        <v>0</v>
      </c>
      <c r="J196" s="216">
        <v>0</v>
      </c>
      <c r="K196" s="216">
        <v>0</v>
      </c>
      <c r="L196" s="216">
        <v>0</v>
      </c>
      <c r="M196" s="216">
        <v>0</v>
      </c>
      <c r="N196" s="216">
        <v>0</v>
      </c>
      <c r="O196" s="216">
        <v>0</v>
      </c>
      <c r="P196" s="216">
        <v>0</v>
      </c>
      <c r="Q196" s="216">
        <v>0</v>
      </c>
      <c r="R196" s="216">
        <v>7.8003333658788556E-4</v>
      </c>
      <c r="S196" s="216">
        <v>2.3485737958335228E-3</v>
      </c>
      <c r="T196" s="216">
        <v>7.3528110338829727E-3</v>
      </c>
      <c r="U196" s="216">
        <v>1.7908330102640091E-2</v>
      </c>
      <c r="V196" s="216">
        <v>3.5497703458161958E-2</v>
      </c>
      <c r="W196" s="216">
        <v>6.2696205196872287E-2</v>
      </c>
      <c r="X196" s="216">
        <v>0.11294021819167363</v>
      </c>
      <c r="Y196" s="216">
        <v>0.19170319076728706</v>
      </c>
      <c r="Z196" s="216">
        <v>0.32238346683888658</v>
      </c>
      <c r="AA196" s="216">
        <v>0.54251763533572994</v>
      </c>
      <c r="AB196" s="216">
        <v>0.86325076195662076</v>
      </c>
      <c r="AC196" s="216">
        <v>1.30316380576901</v>
      </c>
      <c r="AD196" s="216">
        <v>2.1034847934356735</v>
      </c>
      <c r="AE196" s="216">
        <v>3.3919679787907331</v>
      </c>
      <c r="AF196" s="216">
        <v>5.5618545205228216</v>
      </c>
      <c r="AG196" s="216">
        <v>8.8657008572286333</v>
      </c>
      <c r="AH196" s="216">
        <v>14.96861351316379</v>
      </c>
      <c r="AI196" s="216">
        <v>26.352579503866036</v>
      </c>
      <c r="AJ196" s="216">
        <v>44.26354103215369</v>
      </c>
      <c r="AK196" s="216">
        <v>75.021235023124163</v>
      </c>
      <c r="AL196" s="216">
        <v>124.21748084993861</v>
      </c>
      <c r="AM196" s="216">
        <v>204.92909162373496</v>
      </c>
      <c r="AN196" s="216">
        <v>369.28773934322868</v>
      </c>
      <c r="AO196" s="216">
        <v>563.23716558919364</v>
      </c>
      <c r="AP196" s="216">
        <v>866.7494659160385</v>
      </c>
      <c r="AQ196" s="216">
        <v>1272.5646698934604</v>
      </c>
      <c r="AR196" s="216">
        <v>1842.8404704062777</v>
      </c>
      <c r="AS196" s="216">
        <v>2676.4859255528577</v>
      </c>
      <c r="AT196" s="216">
        <v>3801.7505875446736</v>
      </c>
      <c r="AU196" s="216">
        <v>5371.6957957191589</v>
      </c>
      <c r="AV196" s="216">
        <v>7324.7037886992275</v>
      </c>
      <c r="AW196" s="216">
        <v>9805.3301475385069</v>
      </c>
      <c r="AX196" s="216">
        <v>12915.546728046042</v>
      </c>
      <c r="AY196" s="216">
        <v>16565.817091644905</v>
      </c>
      <c r="AZ196" s="216">
        <v>20634.408751787829</v>
      </c>
    </row>
    <row r="197" spans="1:52" x14ac:dyDescent="0.35">
      <c r="A197" s="215" t="s">
        <v>116</v>
      </c>
      <c r="B197" s="216">
        <v>0</v>
      </c>
      <c r="C197" s="216">
        <v>0</v>
      </c>
      <c r="D197" s="216">
        <v>0</v>
      </c>
      <c r="E197" s="216">
        <v>0</v>
      </c>
      <c r="F197" s="216">
        <v>0</v>
      </c>
      <c r="G197" s="216">
        <v>0</v>
      </c>
      <c r="H197" s="216">
        <v>0</v>
      </c>
      <c r="I197" s="216">
        <v>0</v>
      </c>
      <c r="J197" s="216">
        <v>0</v>
      </c>
      <c r="K197" s="216">
        <v>0</v>
      </c>
      <c r="L197" s="216">
        <v>0</v>
      </c>
      <c r="M197" s="216">
        <v>0</v>
      </c>
      <c r="N197" s="216">
        <v>0</v>
      </c>
      <c r="O197" s="216">
        <v>0</v>
      </c>
      <c r="P197" s="216">
        <v>0</v>
      </c>
      <c r="Q197" s="216">
        <v>0</v>
      </c>
      <c r="R197" s="216">
        <v>0</v>
      </c>
      <c r="S197" s="216">
        <v>0</v>
      </c>
      <c r="T197" s="216">
        <v>0</v>
      </c>
      <c r="U197" s="216">
        <v>0</v>
      </c>
      <c r="V197" s="216">
        <v>0</v>
      </c>
      <c r="W197" s="216">
        <v>0</v>
      </c>
      <c r="X197" s="216">
        <v>0</v>
      </c>
      <c r="Y197" s="216">
        <v>0</v>
      </c>
      <c r="Z197" s="216">
        <v>0</v>
      </c>
      <c r="AA197" s="216">
        <v>0</v>
      </c>
      <c r="AB197" s="216">
        <v>0</v>
      </c>
      <c r="AC197" s="216">
        <v>0</v>
      </c>
      <c r="AD197" s="216">
        <v>0</v>
      </c>
      <c r="AE197" s="216">
        <v>0</v>
      </c>
      <c r="AF197" s="216">
        <v>0</v>
      </c>
      <c r="AG197" s="216">
        <v>0</v>
      </c>
      <c r="AH197" s="216">
        <v>0</v>
      </c>
      <c r="AI197" s="216">
        <v>0</v>
      </c>
      <c r="AJ197" s="216">
        <v>0</v>
      </c>
      <c r="AK197" s="216">
        <v>0</v>
      </c>
      <c r="AL197" s="216">
        <v>0</v>
      </c>
      <c r="AM197" s="216">
        <v>0</v>
      </c>
      <c r="AN197" s="216">
        <v>0</v>
      </c>
      <c r="AO197" s="216">
        <v>0</v>
      </c>
      <c r="AP197" s="216">
        <v>0</v>
      </c>
      <c r="AQ197" s="216">
        <v>0</v>
      </c>
      <c r="AR197" s="216">
        <v>0</v>
      </c>
      <c r="AS197" s="216">
        <v>0</v>
      </c>
      <c r="AT197" s="216">
        <v>0</v>
      </c>
      <c r="AU197" s="216">
        <v>0</v>
      </c>
      <c r="AV197" s="216">
        <v>0</v>
      </c>
      <c r="AW197" s="216">
        <v>0</v>
      </c>
      <c r="AX197" s="216">
        <v>0</v>
      </c>
      <c r="AY197" s="216">
        <v>0</v>
      </c>
      <c r="AZ197" s="216">
        <v>0</v>
      </c>
    </row>
    <row r="198" spans="1:52" x14ac:dyDescent="0.35">
      <c r="A198" s="215" t="s">
        <v>117</v>
      </c>
      <c r="B198" s="216">
        <v>0</v>
      </c>
      <c r="C198" s="216">
        <v>0</v>
      </c>
      <c r="D198" s="216">
        <v>0</v>
      </c>
      <c r="E198" s="216">
        <v>0</v>
      </c>
      <c r="F198" s="216">
        <v>0</v>
      </c>
      <c r="G198" s="216">
        <v>0</v>
      </c>
      <c r="H198" s="216">
        <v>0</v>
      </c>
      <c r="I198" s="216">
        <v>0</v>
      </c>
      <c r="J198" s="216">
        <v>0</v>
      </c>
      <c r="K198" s="216">
        <v>0</v>
      </c>
      <c r="L198" s="216">
        <v>0</v>
      </c>
      <c r="M198" s="216">
        <v>0</v>
      </c>
      <c r="N198" s="216">
        <v>0</v>
      </c>
      <c r="O198" s="216">
        <v>0</v>
      </c>
      <c r="P198" s="216">
        <v>0</v>
      </c>
      <c r="Q198" s="216">
        <v>0</v>
      </c>
      <c r="R198" s="216">
        <v>0</v>
      </c>
      <c r="S198" s="216">
        <v>0</v>
      </c>
      <c r="T198" s="216">
        <v>0</v>
      </c>
      <c r="U198" s="216">
        <v>0</v>
      </c>
      <c r="V198" s="216">
        <v>0</v>
      </c>
      <c r="W198" s="216">
        <v>0</v>
      </c>
      <c r="X198" s="216">
        <v>0</v>
      </c>
      <c r="Y198" s="216">
        <v>0</v>
      </c>
      <c r="Z198" s="216">
        <v>0</v>
      </c>
      <c r="AA198" s="216">
        <v>0</v>
      </c>
      <c r="AB198" s="216">
        <v>0</v>
      </c>
      <c r="AC198" s="216">
        <v>0</v>
      </c>
      <c r="AD198" s="216">
        <v>0</v>
      </c>
      <c r="AE198" s="216">
        <v>0</v>
      </c>
      <c r="AF198" s="216">
        <v>0</v>
      </c>
      <c r="AG198" s="216">
        <v>0</v>
      </c>
      <c r="AH198" s="216">
        <v>0</v>
      </c>
      <c r="AI198" s="216">
        <v>0</v>
      </c>
      <c r="AJ198" s="216">
        <v>0</v>
      </c>
      <c r="AK198" s="216">
        <v>0</v>
      </c>
      <c r="AL198" s="216">
        <v>0</v>
      </c>
      <c r="AM198" s="216">
        <v>0</v>
      </c>
      <c r="AN198" s="216">
        <v>0</v>
      </c>
      <c r="AO198" s="216">
        <v>0</v>
      </c>
      <c r="AP198" s="216">
        <v>0</v>
      </c>
      <c r="AQ198" s="216">
        <v>0</v>
      </c>
      <c r="AR198" s="216">
        <v>0</v>
      </c>
      <c r="AS198" s="216">
        <v>0</v>
      </c>
      <c r="AT198" s="216">
        <v>0</v>
      </c>
      <c r="AU198" s="216">
        <v>0</v>
      </c>
      <c r="AV198" s="216">
        <v>0</v>
      </c>
      <c r="AW198" s="216">
        <v>0</v>
      </c>
      <c r="AX198" s="216">
        <v>0</v>
      </c>
      <c r="AY198" s="216">
        <v>0</v>
      </c>
      <c r="AZ198" s="216">
        <v>0</v>
      </c>
    </row>
    <row r="199" spans="1:52" x14ac:dyDescent="0.35">
      <c r="A199" s="236" t="s">
        <v>81</v>
      </c>
      <c r="B199" s="231">
        <v>367222.25298470247</v>
      </c>
      <c r="C199" s="231">
        <v>364300.13859663642</v>
      </c>
      <c r="D199" s="231">
        <v>356802.38320816593</v>
      </c>
      <c r="E199" s="231">
        <v>372391.02249120903</v>
      </c>
      <c r="F199" s="231">
        <v>397836.4381367258</v>
      </c>
      <c r="G199" s="231">
        <v>427885.3258322833</v>
      </c>
      <c r="H199" s="231">
        <v>446704.15030013543</v>
      </c>
      <c r="I199" s="231">
        <v>464828.44193963619</v>
      </c>
      <c r="J199" s="231">
        <v>457093.93682561145</v>
      </c>
      <c r="K199" s="231">
        <v>423949.60263783165</v>
      </c>
      <c r="L199" s="231">
        <v>437227.85018536507</v>
      </c>
      <c r="M199" s="231">
        <v>475752.27325730067</v>
      </c>
      <c r="N199" s="231">
        <v>474017.79948834883</v>
      </c>
      <c r="O199" s="231">
        <v>488888.57258670317</v>
      </c>
      <c r="P199" s="231">
        <v>516633.66633602954</v>
      </c>
      <c r="Q199" s="231">
        <v>551807.58525995375</v>
      </c>
      <c r="R199" s="231">
        <v>604544.47422586812</v>
      </c>
      <c r="S199" s="231">
        <v>630597.24639888608</v>
      </c>
      <c r="T199" s="231">
        <v>656061.15189295704</v>
      </c>
      <c r="U199" s="231">
        <v>678954.97546903091</v>
      </c>
      <c r="V199" s="231">
        <v>699402.36789573682</v>
      </c>
      <c r="W199" s="231">
        <v>719751.70100385649</v>
      </c>
      <c r="X199" s="231">
        <v>741318.1922309061</v>
      </c>
      <c r="Y199" s="231">
        <v>759613.53290250653</v>
      </c>
      <c r="Z199" s="231">
        <v>778615.41602293251</v>
      </c>
      <c r="AA199" s="231">
        <v>800829.84102407738</v>
      </c>
      <c r="AB199" s="231">
        <v>821587.58560627722</v>
      </c>
      <c r="AC199" s="231">
        <v>842107.95699721389</v>
      </c>
      <c r="AD199" s="231">
        <v>862328.47075929772</v>
      </c>
      <c r="AE199" s="231">
        <v>882469.69305677281</v>
      </c>
      <c r="AF199" s="231">
        <v>901402.55726125173</v>
      </c>
      <c r="AG199" s="231">
        <v>920260.11200015293</v>
      </c>
      <c r="AH199" s="231">
        <v>939972.46876904496</v>
      </c>
      <c r="AI199" s="231">
        <v>957318.304891409</v>
      </c>
      <c r="AJ199" s="231">
        <v>975302.50359961949</v>
      </c>
      <c r="AK199" s="231">
        <v>992621.15539271408</v>
      </c>
      <c r="AL199" s="231">
        <v>1010622.3801365339</v>
      </c>
      <c r="AM199" s="231">
        <v>1029848.2602045501</v>
      </c>
      <c r="AN199" s="231">
        <v>1047702.9768876043</v>
      </c>
      <c r="AO199" s="231">
        <v>1065754.9881327418</v>
      </c>
      <c r="AP199" s="231">
        <v>1084661.0393839341</v>
      </c>
      <c r="AQ199" s="231">
        <v>1103762.2841241281</v>
      </c>
      <c r="AR199" s="231">
        <v>1124048.3689937219</v>
      </c>
      <c r="AS199" s="231">
        <v>1143940.7638970651</v>
      </c>
      <c r="AT199" s="231">
        <v>1163983.3123466042</v>
      </c>
      <c r="AU199" s="231">
        <v>1183411.0278314529</v>
      </c>
      <c r="AV199" s="231">
        <v>1204406.224352957</v>
      </c>
      <c r="AW199" s="231">
        <v>1224259.6226035433</v>
      </c>
      <c r="AX199" s="231">
        <v>1241825.5830170512</v>
      </c>
      <c r="AY199" s="231">
        <v>1262648.2373663615</v>
      </c>
      <c r="AZ199" s="231">
        <v>1280340.5689232217</v>
      </c>
    </row>
    <row r="200" spans="1:52" x14ac:dyDescent="0.35">
      <c r="A200" s="215" t="s">
        <v>114</v>
      </c>
      <c r="B200" s="216">
        <v>367222.25298470247</v>
      </c>
      <c r="C200" s="216">
        <v>364300.13859663642</v>
      </c>
      <c r="D200" s="216">
        <v>356802.38320816593</v>
      </c>
      <c r="E200" s="216">
        <v>372391.02249120903</v>
      </c>
      <c r="F200" s="216">
        <v>397836.4381367258</v>
      </c>
      <c r="G200" s="216">
        <v>427885.3258322833</v>
      </c>
      <c r="H200" s="216">
        <v>446704.15030013543</v>
      </c>
      <c r="I200" s="216">
        <v>464828.44193963619</v>
      </c>
      <c r="J200" s="216">
        <v>457093.93682561145</v>
      </c>
      <c r="K200" s="216">
        <v>423949.60263783165</v>
      </c>
      <c r="L200" s="216">
        <v>437227.85018536507</v>
      </c>
      <c r="M200" s="216">
        <v>475752.27325730067</v>
      </c>
      <c r="N200" s="216">
        <v>474017.79948834883</v>
      </c>
      <c r="O200" s="216">
        <v>488888.57258670317</v>
      </c>
      <c r="P200" s="216">
        <v>516633.66633602954</v>
      </c>
      <c r="Q200" s="216">
        <v>551807.58525995375</v>
      </c>
      <c r="R200" s="216">
        <v>604544.47422586812</v>
      </c>
      <c r="S200" s="216">
        <v>630597.24639888608</v>
      </c>
      <c r="T200" s="216">
        <v>656061.15189295704</v>
      </c>
      <c r="U200" s="216">
        <v>678954.97546903091</v>
      </c>
      <c r="V200" s="216">
        <v>699402.36789573682</v>
      </c>
      <c r="W200" s="216">
        <v>719751.70100385649</v>
      </c>
      <c r="X200" s="216">
        <v>741318.1922309061</v>
      </c>
      <c r="Y200" s="216">
        <v>759613.53290250653</v>
      </c>
      <c r="Z200" s="216">
        <v>778615.41602293251</v>
      </c>
      <c r="AA200" s="216">
        <v>800829.84102407738</v>
      </c>
      <c r="AB200" s="216">
        <v>821587.58560627722</v>
      </c>
      <c r="AC200" s="216">
        <v>842107.95699721365</v>
      </c>
      <c r="AD200" s="216">
        <v>862328.47075929586</v>
      </c>
      <c r="AE200" s="216">
        <v>882469.69305676047</v>
      </c>
      <c r="AF200" s="216">
        <v>901402.55726116907</v>
      </c>
      <c r="AG200" s="216">
        <v>920260.11199960764</v>
      </c>
      <c r="AH200" s="216">
        <v>939972.46876554389</v>
      </c>
      <c r="AI200" s="216">
        <v>957318.30487029161</v>
      </c>
      <c r="AJ200" s="216">
        <v>975302.50347356941</v>
      </c>
      <c r="AK200" s="216">
        <v>992621.15468335454</v>
      </c>
      <c r="AL200" s="216">
        <v>1010622.3763842519</v>
      </c>
      <c r="AM200" s="216">
        <v>1029848.2400121815</v>
      </c>
      <c r="AN200" s="216">
        <v>1047702.8641136284</v>
      </c>
      <c r="AO200" s="216">
        <v>1065754.5422924601</v>
      </c>
      <c r="AP200" s="216">
        <v>1084659.3058417889</v>
      </c>
      <c r="AQ200" s="216">
        <v>1103755.7145190313</v>
      </c>
      <c r="AR200" s="216">
        <v>1124025.5790464373</v>
      </c>
      <c r="AS200" s="216">
        <v>1143869.2353979317</v>
      </c>
      <c r="AT200" s="216">
        <v>1163779.1438090615</v>
      </c>
      <c r="AU200" s="216">
        <v>1182873.6482778378</v>
      </c>
      <c r="AV200" s="216">
        <v>1203143.3341372819</v>
      </c>
      <c r="AW200" s="216">
        <v>1221498.6349470809</v>
      </c>
      <c r="AX200" s="216">
        <v>1236354.2714411593</v>
      </c>
      <c r="AY200" s="216">
        <v>1252391.1211303486</v>
      </c>
      <c r="AZ200" s="216">
        <v>1262790.5990647611</v>
      </c>
    </row>
    <row r="201" spans="1:52" x14ac:dyDescent="0.35">
      <c r="A201" s="215" t="s">
        <v>115</v>
      </c>
      <c r="B201" s="216">
        <v>0</v>
      </c>
      <c r="C201" s="216">
        <v>0</v>
      </c>
      <c r="D201" s="216">
        <v>0</v>
      </c>
      <c r="E201" s="216">
        <v>0</v>
      </c>
      <c r="F201" s="216">
        <v>0</v>
      </c>
      <c r="G201" s="216">
        <v>0</v>
      </c>
      <c r="H201" s="216">
        <v>0</v>
      </c>
      <c r="I201" s="216">
        <v>0</v>
      </c>
      <c r="J201" s="216">
        <v>0</v>
      </c>
      <c r="K201" s="216">
        <v>0</v>
      </c>
      <c r="L201" s="216">
        <v>0</v>
      </c>
      <c r="M201" s="216">
        <v>0</v>
      </c>
      <c r="N201" s="216">
        <v>0</v>
      </c>
      <c r="O201" s="216">
        <v>0</v>
      </c>
      <c r="P201" s="216">
        <v>0</v>
      </c>
      <c r="Q201" s="216">
        <v>0</v>
      </c>
      <c r="R201" s="216">
        <v>1.1075962012591946E-19</v>
      </c>
      <c r="S201" s="216">
        <v>6.3279783543064031E-19</v>
      </c>
      <c r="T201" s="216">
        <v>4.9599511727339048E-18</v>
      </c>
      <c r="U201" s="216">
        <v>3.7440160985440125E-17</v>
      </c>
      <c r="V201" s="216">
        <v>2.6808873126994079E-16</v>
      </c>
      <c r="W201" s="216">
        <v>1.9133425324556183E-15</v>
      </c>
      <c r="X201" s="216">
        <v>1.4640460606889672E-14</v>
      </c>
      <c r="Y201" s="216">
        <v>1.0431298887897868E-13</v>
      </c>
      <c r="Z201" s="216">
        <v>7.444210851072168E-13</v>
      </c>
      <c r="AA201" s="216">
        <v>5.40228888617527E-12</v>
      </c>
      <c r="AB201" s="216">
        <v>3.7647590621825651E-11</v>
      </c>
      <c r="AC201" s="216">
        <v>2.5570383802676551E-10</v>
      </c>
      <c r="AD201" s="216">
        <v>1.8531208670780325E-9</v>
      </c>
      <c r="AE201" s="216">
        <v>1.2315226827761104E-8</v>
      </c>
      <c r="AF201" s="216">
        <v>8.2644107379119241E-8</v>
      </c>
      <c r="AG201" s="216">
        <v>5.4532802293295618E-7</v>
      </c>
      <c r="AH201" s="216">
        <v>3.5010325161060822E-6</v>
      </c>
      <c r="AI201" s="216">
        <v>2.1117410042915551E-5</v>
      </c>
      <c r="AJ201" s="216">
        <v>1.2605004582984871E-4</v>
      </c>
      <c r="AK201" s="216">
        <v>7.0935958814135626E-4</v>
      </c>
      <c r="AL201" s="216">
        <v>3.7522820420095859E-3</v>
      </c>
      <c r="AM201" s="216">
        <v>2.0192368710917081E-2</v>
      </c>
      <c r="AN201" s="216">
        <v>0.11277397591683408</v>
      </c>
      <c r="AO201" s="216">
        <v>0.44584028175413987</v>
      </c>
      <c r="AP201" s="216">
        <v>1.7335421451674078</v>
      </c>
      <c r="AQ201" s="216">
        <v>6.5696050968021327</v>
      </c>
      <c r="AR201" s="216">
        <v>22.789947284733259</v>
      </c>
      <c r="AS201" s="216">
        <v>71.52849913348723</v>
      </c>
      <c r="AT201" s="216">
        <v>204.16853754271014</v>
      </c>
      <c r="AU201" s="216">
        <v>537.3795536150426</v>
      </c>
      <c r="AV201" s="216">
        <v>1262.8902156752108</v>
      </c>
      <c r="AW201" s="216">
        <v>2760.9876564623814</v>
      </c>
      <c r="AX201" s="216">
        <v>5471.3115758919348</v>
      </c>
      <c r="AY201" s="216">
        <v>10257.116236012927</v>
      </c>
      <c r="AZ201" s="216">
        <v>17549.969858460565</v>
      </c>
    </row>
    <row r="202" spans="1:52" x14ac:dyDescent="0.35">
      <c r="A202" s="215" t="s">
        <v>116</v>
      </c>
      <c r="B202" s="216">
        <v>0</v>
      </c>
      <c r="C202" s="216">
        <v>0</v>
      </c>
      <c r="D202" s="216">
        <v>0</v>
      </c>
      <c r="E202" s="216">
        <v>0</v>
      </c>
      <c r="F202" s="216">
        <v>0</v>
      </c>
      <c r="G202" s="216">
        <v>0</v>
      </c>
      <c r="H202" s="216">
        <v>0</v>
      </c>
      <c r="I202" s="216">
        <v>0</v>
      </c>
      <c r="J202" s="216">
        <v>0</v>
      </c>
      <c r="K202" s="216">
        <v>0</v>
      </c>
      <c r="L202" s="216">
        <v>0</v>
      </c>
      <c r="M202" s="216">
        <v>0</v>
      </c>
      <c r="N202" s="216">
        <v>0</v>
      </c>
      <c r="O202" s="216">
        <v>0</v>
      </c>
      <c r="P202" s="216">
        <v>0</v>
      </c>
      <c r="Q202" s="216">
        <v>0</v>
      </c>
      <c r="R202" s="216">
        <v>0</v>
      </c>
      <c r="S202" s="216">
        <v>0</v>
      </c>
      <c r="T202" s="216">
        <v>0</v>
      </c>
      <c r="U202" s="216">
        <v>0</v>
      </c>
      <c r="V202" s="216">
        <v>0</v>
      </c>
      <c r="W202" s="216">
        <v>0</v>
      </c>
      <c r="X202" s="216">
        <v>0</v>
      </c>
      <c r="Y202" s="216">
        <v>0</v>
      </c>
      <c r="Z202" s="216">
        <v>0</v>
      </c>
      <c r="AA202" s="216">
        <v>0</v>
      </c>
      <c r="AB202" s="216">
        <v>0</v>
      </c>
      <c r="AC202" s="216">
        <v>0</v>
      </c>
      <c r="AD202" s="216">
        <v>0</v>
      </c>
      <c r="AE202" s="216">
        <v>0</v>
      </c>
      <c r="AF202" s="216">
        <v>0</v>
      </c>
      <c r="AG202" s="216">
        <v>0</v>
      </c>
      <c r="AH202" s="216">
        <v>0</v>
      </c>
      <c r="AI202" s="216">
        <v>0</v>
      </c>
      <c r="AJ202" s="216">
        <v>0</v>
      </c>
      <c r="AK202" s="216">
        <v>0</v>
      </c>
      <c r="AL202" s="216">
        <v>0</v>
      </c>
      <c r="AM202" s="216">
        <v>0</v>
      </c>
      <c r="AN202" s="216">
        <v>0</v>
      </c>
      <c r="AO202" s="216">
        <v>0</v>
      </c>
      <c r="AP202" s="216">
        <v>0</v>
      </c>
      <c r="AQ202" s="216">
        <v>0</v>
      </c>
      <c r="AR202" s="216">
        <v>0</v>
      </c>
      <c r="AS202" s="216">
        <v>0</v>
      </c>
      <c r="AT202" s="216">
        <v>0</v>
      </c>
      <c r="AU202" s="216">
        <v>0</v>
      </c>
      <c r="AV202" s="216">
        <v>0</v>
      </c>
      <c r="AW202" s="216">
        <v>0</v>
      </c>
      <c r="AX202" s="216">
        <v>0</v>
      </c>
      <c r="AY202" s="216">
        <v>0</v>
      </c>
      <c r="AZ202" s="216">
        <v>0</v>
      </c>
    </row>
    <row r="203" spans="1:52" x14ac:dyDescent="0.35">
      <c r="A203" s="215" t="s">
        <v>117</v>
      </c>
      <c r="B203" s="216">
        <v>0</v>
      </c>
      <c r="C203" s="216">
        <v>0</v>
      </c>
      <c r="D203" s="216">
        <v>0</v>
      </c>
      <c r="E203" s="216">
        <v>0</v>
      </c>
      <c r="F203" s="216">
        <v>0</v>
      </c>
      <c r="G203" s="216">
        <v>0</v>
      </c>
      <c r="H203" s="216">
        <v>0</v>
      </c>
      <c r="I203" s="216">
        <v>0</v>
      </c>
      <c r="J203" s="216">
        <v>0</v>
      </c>
      <c r="K203" s="216">
        <v>0</v>
      </c>
      <c r="L203" s="216">
        <v>0</v>
      </c>
      <c r="M203" s="216">
        <v>0</v>
      </c>
      <c r="N203" s="216">
        <v>0</v>
      </c>
      <c r="O203" s="216">
        <v>0</v>
      </c>
      <c r="P203" s="216">
        <v>0</v>
      </c>
      <c r="Q203" s="216">
        <v>0</v>
      </c>
      <c r="R203" s="216">
        <v>0</v>
      </c>
      <c r="S203" s="216">
        <v>0</v>
      </c>
      <c r="T203" s="216">
        <v>0</v>
      </c>
      <c r="U203" s="216">
        <v>0</v>
      </c>
      <c r="V203" s="216">
        <v>0</v>
      </c>
      <c r="W203" s="216">
        <v>0</v>
      </c>
      <c r="X203" s="216">
        <v>0</v>
      </c>
      <c r="Y203" s="216">
        <v>0</v>
      </c>
      <c r="Z203" s="216">
        <v>0</v>
      </c>
      <c r="AA203" s="216">
        <v>0</v>
      </c>
      <c r="AB203" s="216">
        <v>0</v>
      </c>
      <c r="AC203" s="216">
        <v>0</v>
      </c>
      <c r="AD203" s="216">
        <v>0</v>
      </c>
      <c r="AE203" s="216">
        <v>0</v>
      </c>
      <c r="AF203" s="216">
        <v>0</v>
      </c>
      <c r="AG203" s="216">
        <v>0</v>
      </c>
      <c r="AH203" s="216">
        <v>0</v>
      </c>
      <c r="AI203" s="216">
        <v>0</v>
      </c>
      <c r="AJ203" s="216">
        <v>0</v>
      </c>
      <c r="AK203" s="216">
        <v>0</v>
      </c>
      <c r="AL203" s="216">
        <v>0</v>
      </c>
      <c r="AM203" s="216">
        <v>0</v>
      </c>
      <c r="AN203" s="216">
        <v>0</v>
      </c>
      <c r="AO203" s="216">
        <v>0</v>
      </c>
      <c r="AP203" s="216">
        <v>0</v>
      </c>
      <c r="AQ203" s="216">
        <v>0</v>
      </c>
      <c r="AR203" s="216">
        <v>0</v>
      </c>
      <c r="AS203" s="216">
        <v>0</v>
      </c>
      <c r="AT203" s="216">
        <v>0</v>
      </c>
      <c r="AU203" s="216">
        <v>0</v>
      </c>
      <c r="AV203" s="216">
        <v>0</v>
      </c>
      <c r="AW203" s="216">
        <v>0</v>
      </c>
      <c r="AX203" s="216">
        <v>0</v>
      </c>
      <c r="AY203" s="216">
        <v>0</v>
      </c>
      <c r="AZ203" s="216">
        <v>0</v>
      </c>
    </row>
    <row r="204" spans="1:52" x14ac:dyDescent="0.35">
      <c r="A204" s="236" t="s">
        <v>82</v>
      </c>
      <c r="B204" s="231">
        <v>671444.16962907545</v>
      </c>
      <c r="C204" s="231">
        <v>646427.05722427345</v>
      </c>
      <c r="D204" s="231">
        <v>638498.45568268083</v>
      </c>
      <c r="E204" s="231">
        <v>643295.04464868864</v>
      </c>
      <c r="F204" s="231">
        <v>750528.43101400044</v>
      </c>
      <c r="G204" s="231">
        <v>812726.46170493937</v>
      </c>
      <c r="H204" s="231">
        <v>840939.87015319848</v>
      </c>
      <c r="I204" s="231">
        <v>943225.36588256434</v>
      </c>
      <c r="J204" s="231">
        <v>952438.192587347</v>
      </c>
      <c r="K204" s="231">
        <v>913959.05494718382</v>
      </c>
      <c r="L204" s="231">
        <v>886920.63941607659</v>
      </c>
      <c r="M204" s="231">
        <v>923332.81500638323</v>
      </c>
      <c r="N204" s="231">
        <v>945175.15986961045</v>
      </c>
      <c r="O204" s="231">
        <v>975397.3524799071</v>
      </c>
      <c r="P204" s="231">
        <v>1013921.171220783</v>
      </c>
      <c r="Q204" s="231">
        <v>1046987.4589552747</v>
      </c>
      <c r="R204" s="231">
        <v>1079933.7405939235</v>
      </c>
      <c r="S204" s="231">
        <v>1145708.7144766136</v>
      </c>
      <c r="T204" s="231">
        <v>1206426.9722323702</v>
      </c>
      <c r="U204" s="231">
        <v>1263240.5651573441</v>
      </c>
      <c r="V204" s="231">
        <v>1314241.5919559165</v>
      </c>
      <c r="W204" s="231">
        <v>1362096.6055858398</v>
      </c>
      <c r="X204" s="231">
        <v>1406990.0228145742</v>
      </c>
      <c r="Y204" s="231">
        <v>1450183.4039061372</v>
      </c>
      <c r="Z204" s="231">
        <v>1490871.1360024179</v>
      </c>
      <c r="AA204" s="231">
        <v>1524588.3660540925</v>
      </c>
      <c r="AB204" s="231">
        <v>1557194.5266498772</v>
      </c>
      <c r="AC204" s="231">
        <v>1589045.669878436</v>
      </c>
      <c r="AD204" s="231">
        <v>1623964.1900935723</v>
      </c>
      <c r="AE204" s="231">
        <v>1662098.5062760466</v>
      </c>
      <c r="AF204" s="231">
        <v>1696197.4511063066</v>
      </c>
      <c r="AG204" s="231">
        <v>1730126.1936638032</v>
      </c>
      <c r="AH204" s="231">
        <v>1766204.586740674</v>
      </c>
      <c r="AI204" s="231">
        <v>1795533.2029394193</v>
      </c>
      <c r="AJ204" s="231">
        <v>1827003.6237953492</v>
      </c>
      <c r="AK204" s="231">
        <v>1855920.4721193314</v>
      </c>
      <c r="AL204" s="231">
        <v>1887407.1440714153</v>
      </c>
      <c r="AM204" s="231">
        <v>1922865.692067774</v>
      </c>
      <c r="AN204" s="231">
        <v>1953342.4586490176</v>
      </c>
      <c r="AO204" s="231">
        <v>1984501.9984320346</v>
      </c>
      <c r="AP204" s="231">
        <v>2018018.3508490445</v>
      </c>
      <c r="AQ204" s="231">
        <v>2051541.8263441385</v>
      </c>
      <c r="AR204" s="231">
        <v>2088657.9790974532</v>
      </c>
      <c r="AS204" s="231">
        <v>2123579.2208677847</v>
      </c>
      <c r="AT204" s="231">
        <v>2158647.0972097921</v>
      </c>
      <c r="AU204" s="231">
        <v>2191713.809849625</v>
      </c>
      <c r="AV204" s="231">
        <v>2230185.9054182232</v>
      </c>
      <c r="AW204" s="231">
        <v>2265431.7007543277</v>
      </c>
      <c r="AX204" s="231">
        <v>2293957.3827646361</v>
      </c>
      <c r="AY204" s="231">
        <v>2331900.8054213556</v>
      </c>
      <c r="AZ204" s="231">
        <v>2361192.8464325378</v>
      </c>
    </row>
    <row r="205" spans="1:52" x14ac:dyDescent="0.35">
      <c r="A205" s="215" t="s">
        <v>114</v>
      </c>
      <c r="B205" s="216">
        <v>671444.16962907545</v>
      </c>
      <c r="C205" s="216">
        <v>646427.05722427345</v>
      </c>
      <c r="D205" s="216">
        <v>638498.45568268083</v>
      </c>
      <c r="E205" s="216">
        <v>643295.04464868864</v>
      </c>
      <c r="F205" s="216">
        <v>750528.43101400044</v>
      </c>
      <c r="G205" s="216">
        <v>812726.46170493937</v>
      </c>
      <c r="H205" s="216">
        <v>840939.87015319848</v>
      </c>
      <c r="I205" s="216">
        <v>943225.36588256434</v>
      </c>
      <c r="J205" s="216">
        <v>952438.192587347</v>
      </c>
      <c r="K205" s="216">
        <v>913959.05494718382</v>
      </c>
      <c r="L205" s="216">
        <v>886920.63941607659</v>
      </c>
      <c r="M205" s="216">
        <v>923332.81500638323</v>
      </c>
      <c r="N205" s="216">
        <v>945175.15986961045</v>
      </c>
      <c r="O205" s="216">
        <v>975397.3524799071</v>
      </c>
      <c r="P205" s="216">
        <v>1013921.171220783</v>
      </c>
      <c r="Q205" s="216">
        <v>1046987.4589552747</v>
      </c>
      <c r="R205" s="216">
        <v>1079933.7405939235</v>
      </c>
      <c r="S205" s="216">
        <v>1145708.7144766136</v>
      </c>
      <c r="T205" s="216">
        <v>1206426.9722323702</v>
      </c>
      <c r="U205" s="216">
        <v>1263240.5651573441</v>
      </c>
      <c r="V205" s="216">
        <v>1314241.5919559165</v>
      </c>
      <c r="W205" s="216">
        <v>1362096.6055858398</v>
      </c>
      <c r="X205" s="216">
        <v>1406990.0228145742</v>
      </c>
      <c r="Y205" s="216">
        <v>1450183.4039061372</v>
      </c>
      <c r="Z205" s="216">
        <v>1490871.1360024179</v>
      </c>
      <c r="AA205" s="216">
        <v>1524588.3660540925</v>
      </c>
      <c r="AB205" s="216">
        <v>1557194.5266498772</v>
      </c>
      <c r="AC205" s="216">
        <v>1589045.669878436</v>
      </c>
      <c r="AD205" s="216">
        <v>1623964.1900935723</v>
      </c>
      <c r="AE205" s="216">
        <v>1662098.5062760466</v>
      </c>
      <c r="AF205" s="216">
        <v>1696197.4511063066</v>
      </c>
      <c r="AG205" s="216">
        <v>1730126.1936638032</v>
      </c>
      <c r="AH205" s="216">
        <v>1766204.586740674</v>
      </c>
      <c r="AI205" s="216">
        <v>1795533.2029394193</v>
      </c>
      <c r="AJ205" s="216">
        <v>1827003.6237953492</v>
      </c>
      <c r="AK205" s="216">
        <v>1855920.4721193314</v>
      </c>
      <c r="AL205" s="216">
        <v>1887407.1440714153</v>
      </c>
      <c r="AM205" s="216">
        <v>1922865.692067774</v>
      </c>
      <c r="AN205" s="216">
        <v>1953342.458649016</v>
      </c>
      <c r="AO205" s="216">
        <v>1984501.9984319215</v>
      </c>
      <c r="AP205" s="216">
        <v>2018018.3508427506</v>
      </c>
      <c r="AQ205" s="216">
        <v>2051541.8261207093</v>
      </c>
      <c r="AR205" s="216">
        <v>2088657.9739134647</v>
      </c>
      <c r="AS205" s="216">
        <v>2123579.1442261427</v>
      </c>
      <c r="AT205" s="216">
        <v>2158646.2883532089</v>
      </c>
      <c r="AU205" s="216">
        <v>2191707.5250957054</v>
      </c>
      <c r="AV205" s="216">
        <v>2230149.8410370541</v>
      </c>
      <c r="AW205" s="216">
        <v>2265271.4339187723</v>
      </c>
      <c r="AX205" s="216">
        <v>2293378.6311551942</v>
      </c>
      <c r="AY205" s="216">
        <v>2330125.6368676666</v>
      </c>
      <c r="AZ205" s="216">
        <v>2356711.7237507515</v>
      </c>
    </row>
    <row r="206" spans="1:52" x14ac:dyDescent="0.35">
      <c r="A206" s="215" t="s">
        <v>115</v>
      </c>
      <c r="B206" s="216">
        <v>0</v>
      </c>
      <c r="C206" s="216">
        <v>0</v>
      </c>
      <c r="D206" s="216">
        <v>0</v>
      </c>
      <c r="E206" s="216">
        <v>0</v>
      </c>
      <c r="F206" s="216">
        <v>0</v>
      </c>
      <c r="G206" s="216">
        <v>0</v>
      </c>
      <c r="H206" s="216">
        <v>0</v>
      </c>
      <c r="I206" s="216">
        <v>0</v>
      </c>
      <c r="J206" s="216">
        <v>0</v>
      </c>
      <c r="K206" s="216">
        <v>0</v>
      </c>
      <c r="L206" s="216">
        <v>0</v>
      </c>
      <c r="M206" s="216">
        <v>0</v>
      </c>
      <c r="N206" s="216">
        <v>0</v>
      </c>
      <c r="O206" s="216">
        <v>0</v>
      </c>
      <c r="P206" s="216">
        <v>0</v>
      </c>
      <c r="Q206" s="216">
        <v>0</v>
      </c>
      <c r="R206" s="216">
        <v>1.4959286091142373E-89</v>
      </c>
      <c r="S206" s="216">
        <v>4.9588866499981749E-85</v>
      </c>
      <c r="T206" s="216">
        <v>8.7714484616776097E-81</v>
      </c>
      <c r="U206" s="216">
        <v>1.5721388118147159E-76</v>
      </c>
      <c r="V206" s="216">
        <v>2.5723351563800578E-72</v>
      </c>
      <c r="W206" s="216">
        <v>3.9326797056046164E-68</v>
      </c>
      <c r="X206" s="216">
        <v>5.9216892330667317E-64</v>
      </c>
      <c r="Y206" s="216">
        <v>8.1015894280881298E-60</v>
      </c>
      <c r="Z206" s="216">
        <v>1.1047317928935752E-55</v>
      </c>
      <c r="AA206" s="216">
        <v>1.1403829258372984E-51</v>
      </c>
      <c r="AB206" s="216">
        <v>1.088653733053976E-47</v>
      </c>
      <c r="AC206" s="216">
        <v>9.0181209366620877E-44</v>
      </c>
      <c r="AD206" s="216">
        <v>5.7819346427180024E-40</v>
      </c>
      <c r="AE206" s="216">
        <v>3.2129421135265448E-36</v>
      </c>
      <c r="AF206" s="216">
        <v>1.3197861180120578E-32</v>
      </c>
      <c r="AG206" s="216">
        <v>4.052319908858809E-29</v>
      </c>
      <c r="AH206" s="216">
        <v>8.8846113681630154E-26</v>
      </c>
      <c r="AI206" s="216">
        <v>1.3270516934651477E-22</v>
      </c>
      <c r="AJ206" s="216">
        <v>1.3718532623476781E-19</v>
      </c>
      <c r="AK206" s="216">
        <v>8.6560997157657245E-17</v>
      </c>
      <c r="AL206" s="216">
        <v>3.3006637874423147E-14</v>
      </c>
      <c r="AM206" s="216">
        <v>8.3710743357889166E-12</v>
      </c>
      <c r="AN206" s="216">
        <v>1.519989938851116E-9</v>
      </c>
      <c r="AO206" s="216">
        <v>1.1312929111942336E-7</v>
      </c>
      <c r="AP206" s="216">
        <v>6.2938623654189473E-6</v>
      </c>
      <c r="AQ206" s="216">
        <v>2.2342911121260792E-4</v>
      </c>
      <c r="AR206" s="216">
        <v>5.183988589575853E-3</v>
      </c>
      <c r="AS206" s="216">
        <v>7.6641641882053385E-2</v>
      </c>
      <c r="AT206" s="216">
        <v>0.80885658316362363</v>
      </c>
      <c r="AU206" s="216">
        <v>6.2847539196647189</v>
      </c>
      <c r="AV206" s="216">
        <v>36.064381169201098</v>
      </c>
      <c r="AW206" s="216">
        <v>160.26683555527521</v>
      </c>
      <c r="AX206" s="216">
        <v>578.75160944175877</v>
      </c>
      <c r="AY206" s="216">
        <v>1775.1685536892528</v>
      </c>
      <c r="AZ206" s="216">
        <v>4481.1226817863899</v>
      </c>
    </row>
    <row r="207" spans="1:52" x14ac:dyDescent="0.35">
      <c r="A207" s="215" t="s">
        <v>116</v>
      </c>
      <c r="B207" s="216">
        <v>0</v>
      </c>
      <c r="C207" s="216">
        <v>0</v>
      </c>
      <c r="D207" s="216">
        <v>0</v>
      </c>
      <c r="E207" s="216">
        <v>0</v>
      </c>
      <c r="F207" s="216">
        <v>0</v>
      </c>
      <c r="G207" s="216">
        <v>0</v>
      </c>
      <c r="H207" s="216">
        <v>0</v>
      </c>
      <c r="I207" s="216">
        <v>0</v>
      </c>
      <c r="J207" s="216">
        <v>0</v>
      </c>
      <c r="K207" s="216">
        <v>0</v>
      </c>
      <c r="L207" s="216">
        <v>0</v>
      </c>
      <c r="M207" s="216">
        <v>0</v>
      </c>
      <c r="N207" s="216">
        <v>0</v>
      </c>
      <c r="O207" s="216">
        <v>0</v>
      </c>
      <c r="P207" s="216">
        <v>0</v>
      </c>
      <c r="Q207" s="216">
        <v>0</v>
      </c>
      <c r="R207" s="216">
        <v>0</v>
      </c>
      <c r="S207" s="216">
        <v>0</v>
      </c>
      <c r="T207" s="216">
        <v>0</v>
      </c>
      <c r="U207" s="216">
        <v>0</v>
      </c>
      <c r="V207" s="216">
        <v>0</v>
      </c>
      <c r="W207" s="216">
        <v>0</v>
      </c>
      <c r="X207" s="216">
        <v>0</v>
      </c>
      <c r="Y207" s="216">
        <v>0</v>
      </c>
      <c r="Z207" s="216">
        <v>0</v>
      </c>
      <c r="AA207" s="216">
        <v>0</v>
      </c>
      <c r="AB207" s="216">
        <v>0</v>
      </c>
      <c r="AC207" s="216">
        <v>0</v>
      </c>
      <c r="AD207" s="216">
        <v>0</v>
      </c>
      <c r="AE207" s="216">
        <v>0</v>
      </c>
      <c r="AF207" s="216">
        <v>0</v>
      </c>
      <c r="AG207" s="216">
        <v>0</v>
      </c>
      <c r="AH207" s="216">
        <v>0</v>
      </c>
      <c r="AI207" s="216">
        <v>0</v>
      </c>
      <c r="AJ207" s="216">
        <v>0</v>
      </c>
      <c r="AK207" s="216">
        <v>0</v>
      </c>
      <c r="AL207" s="216">
        <v>0</v>
      </c>
      <c r="AM207" s="216">
        <v>0</v>
      </c>
      <c r="AN207" s="216">
        <v>0</v>
      </c>
      <c r="AO207" s="216">
        <v>0</v>
      </c>
      <c r="AP207" s="216">
        <v>0</v>
      </c>
      <c r="AQ207" s="216">
        <v>0</v>
      </c>
      <c r="AR207" s="216">
        <v>0</v>
      </c>
      <c r="AS207" s="216">
        <v>0</v>
      </c>
      <c r="AT207" s="216">
        <v>0</v>
      </c>
      <c r="AU207" s="216">
        <v>0</v>
      </c>
      <c r="AV207" s="216">
        <v>0</v>
      </c>
      <c r="AW207" s="216">
        <v>0</v>
      </c>
      <c r="AX207" s="216">
        <v>0</v>
      </c>
      <c r="AY207" s="216">
        <v>0</v>
      </c>
      <c r="AZ207" s="216">
        <v>0</v>
      </c>
    </row>
    <row r="208" spans="1:52" x14ac:dyDescent="0.35">
      <c r="A208" s="215" t="s">
        <v>117</v>
      </c>
      <c r="B208" s="216">
        <v>0</v>
      </c>
      <c r="C208" s="216">
        <v>0</v>
      </c>
      <c r="D208" s="216">
        <v>0</v>
      </c>
      <c r="E208" s="216">
        <v>0</v>
      </c>
      <c r="F208" s="216">
        <v>0</v>
      </c>
      <c r="G208" s="216">
        <v>0</v>
      </c>
      <c r="H208" s="216">
        <v>0</v>
      </c>
      <c r="I208" s="216">
        <v>0</v>
      </c>
      <c r="J208" s="216">
        <v>0</v>
      </c>
      <c r="K208" s="216">
        <v>0</v>
      </c>
      <c r="L208" s="216">
        <v>0</v>
      </c>
      <c r="M208" s="216">
        <v>0</v>
      </c>
      <c r="N208" s="216">
        <v>0</v>
      </c>
      <c r="O208" s="216">
        <v>0</v>
      </c>
      <c r="P208" s="216">
        <v>0</v>
      </c>
      <c r="Q208" s="216">
        <v>0</v>
      </c>
      <c r="R208" s="216">
        <v>0</v>
      </c>
      <c r="S208" s="216">
        <v>0</v>
      </c>
      <c r="T208" s="216">
        <v>0</v>
      </c>
      <c r="U208" s="216">
        <v>0</v>
      </c>
      <c r="V208" s="216">
        <v>0</v>
      </c>
      <c r="W208" s="216">
        <v>0</v>
      </c>
      <c r="X208" s="216">
        <v>0</v>
      </c>
      <c r="Y208" s="216">
        <v>0</v>
      </c>
      <c r="Z208" s="216">
        <v>0</v>
      </c>
      <c r="AA208" s="216">
        <v>0</v>
      </c>
      <c r="AB208" s="216">
        <v>0</v>
      </c>
      <c r="AC208" s="216">
        <v>0</v>
      </c>
      <c r="AD208" s="216">
        <v>0</v>
      </c>
      <c r="AE208" s="216">
        <v>0</v>
      </c>
      <c r="AF208" s="216">
        <v>0</v>
      </c>
      <c r="AG208" s="216">
        <v>0</v>
      </c>
      <c r="AH208" s="216">
        <v>0</v>
      </c>
      <c r="AI208" s="216">
        <v>0</v>
      </c>
      <c r="AJ208" s="216">
        <v>0</v>
      </c>
      <c r="AK208" s="216">
        <v>0</v>
      </c>
      <c r="AL208" s="216">
        <v>0</v>
      </c>
      <c r="AM208" s="216">
        <v>0</v>
      </c>
      <c r="AN208" s="216">
        <v>0</v>
      </c>
      <c r="AO208" s="216">
        <v>0</v>
      </c>
      <c r="AP208" s="216">
        <v>0</v>
      </c>
      <c r="AQ208" s="216">
        <v>0</v>
      </c>
      <c r="AR208" s="216">
        <v>0</v>
      </c>
      <c r="AS208" s="216">
        <v>0</v>
      </c>
      <c r="AT208" s="216">
        <v>0</v>
      </c>
      <c r="AU208" s="216">
        <v>0</v>
      </c>
      <c r="AV208" s="216">
        <v>0</v>
      </c>
      <c r="AW208" s="216">
        <v>0</v>
      </c>
      <c r="AX208" s="216">
        <v>0</v>
      </c>
      <c r="AY208" s="216">
        <v>0</v>
      </c>
      <c r="AZ208" s="216">
        <v>0</v>
      </c>
    </row>
    <row r="209" spans="1:52" x14ac:dyDescent="0.35">
      <c r="A209" s="226" t="s">
        <v>83</v>
      </c>
      <c r="B209" s="227">
        <v>22827.113445049567</v>
      </c>
      <c r="C209" s="227">
        <v>22555.824825839878</v>
      </c>
      <c r="D209" s="227">
        <v>22996.330701415056</v>
      </c>
      <c r="E209" s="227">
        <v>24054.310523017546</v>
      </c>
      <c r="F209" s="227">
        <v>26524.541662078311</v>
      </c>
      <c r="G209" s="227">
        <v>27717.838909666614</v>
      </c>
      <c r="H209" s="227">
        <v>29929.498024734337</v>
      </c>
      <c r="I209" s="227">
        <v>32081.573728900494</v>
      </c>
      <c r="J209" s="227">
        <v>33105.081796280283</v>
      </c>
      <c r="K209" s="227">
        <v>28850.754184529276</v>
      </c>
      <c r="L209" s="227">
        <v>34448.125586390997</v>
      </c>
      <c r="M209" s="227">
        <v>35309.049074068593</v>
      </c>
      <c r="N209" s="227">
        <v>34254.352604151616</v>
      </c>
      <c r="O209" s="227">
        <v>34209.993892359569</v>
      </c>
      <c r="P209" s="227">
        <v>35992.40675017731</v>
      </c>
      <c r="Q209" s="227">
        <v>36698.914251144692</v>
      </c>
      <c r="R209" s="227">
        <v>38203.919286234304</v>
      </c>
      <c r="S209" s="227">
        <v>40242.31317745713</v>
      </c>
      <c r="T209" s="227">
        <v>42360.676820428351</v>
      </c>
      <c r="U209" s="227">
        <v>44327.457214935588</v>
      </c>
      <c r="V209" s="227">
        <v>46163.892880925581</v>
      </c>
      <c r="W209" s="227">
        <v>48003.718784647332</v>
      </c>
      <c r="X209" s="227">
        <v>49804.281217789234</v>
      </c>
      <c r="Y209" s="227">
        <v>51547.530467593489</v>
      </c>
      <c r="Z209" s="227">
        <v>53261.968434903312</v>
      </c>
      <c r="AA209" s="227">
        <v>54869.54030308377</v>
      </c>
      <c r="AB209" s="227">
        <v>56468.142839181834</v>
      </c>
      <c r="AC209" s="227">
        <v>58114.982776581135</v>
      </c>
      <c r="AD209" s="227">
        <v>59848.829716741166</v>
      </c>
      <c r="AE209" s="227">
        <v>61805.141470493094</v>
      </c>
      <c r="AF209" s="227">
        <v>63659.820484386037</v>
      </c>
      <c r="AG209" s="227">
        <v>65564.909239440589</v>
      </c>
      <c r="AH209" s="227">
        <v>67657.319697293438</v>
      </c>
      <c r="AI209" s="227">
        <v>69495.11578088344</v>
      </c>
      <c r="AJ209" s="227">
        <v>71377.793175754079</v>
      </c>
      <c r="AK209" s="227">
        <v>73226.038937549441</v>
      </c>
      <c r="AL209" s="227">
        <v>75129.292803647812</v>
      </c>
      <c r="AM209" s="227">
        <v>77304.779534800298</v>
      </c>
      <c r="AN209" s="227">
        <v>79259.987762687553</v>
      </c>
      <c r="AO209" s="227">
        <v>81283.697202556374</v>
      </c>
      <c r="AP209" s="227">
        <v>83455.726696460028</v>
      </c>
      <c r="AQ209" s="227">
        <v>85620.543809056515</v>
      </c>
      <c r="AR209" s="227">
        <v>87955.236317559844</v>
      </c>
      <c r="AS209" s="227">
        <v>90158.732371017715</v>
      </c>
      <c r="AT209" s="227">
        <v>92379.094941882242</v>
      </c>
      <c r="AU209" s="227">
        <v>94561.143839264885</v>
      </c>
      <c r="AV209" s="227">
        <v>97124.085540934902</v>
      </c>
      <c r="AW209" s="227">
        <v>99450.452946534511</v>
      </c>
      <c r="AX209" s="227">
        <v>101481.30190756124</v>
      </c>
      <c r="AY209" s="227">
        <v>103876.76050905585</v>
      </c>
      <c r="AZ209" s="227">
        <v>105867.86110189273</v>
      </c>
    </row>
    <row r="210" spans="1:52" x14ac:dyDescent="0.35">
      <c r="A210" s="236" t="s">
        <v>87</v>
      </c>
      <c r="B210" s="231">
        <v>2163.7975768716478</v>
      </c>
      <c r="C210" s="231">
        <v>2172.6294037160228</v>
      </c>
      <c r="D210" s="231">
        <v>2119.6384426497766</v>
      </c>
      <c r="E210" s="231">
        <v>2137.3020963385256</v>
      </c>
      <c r="F210" s="231">
        <v>2216.7885379378918</v>
      </c>
      <c r="G210" s="231">
        <v>2278.6113258485107</v>
      </c>
      <c r="H210" s="231">
        <v>2349.2659406035027</v>
      </c>
      <c r="I210" s="231">
        <v>2428.7523822028706</v>
      </c>
      <c r="J210" s="231">
        <v>2382.5351073521597</v>
      </c>
      <c r="K210" s="231">
        <v>2222.9046108357502</v>
      </c>
      <c r="L210" s="231">
        <v>2312.66707531467</v>
      </c>
      <c r="M210" s="231">
        <v>2283.7075151925292</v>
      </c>
      <c r="N210" s="231">
        <v>2273.3540514378897</v>
      </c>
      <c r="O210" s="231">
        <v>2244.633158059009</v>
      </c>
      <c r="P210" s="231">
        <v>2537.6028377300095</v>
      </c>
      <c r="Q210" s="231">
        <v>2559.3931595932099</v>
      </c>
      <c r="R210" s="231">
        <v>2693.2301059772317</v>
      </c>
      <c r="S210" s="231">
        <v>2908.9799639810635</v>
      </c>
      <c r="T210" s="231">
        <v>3138.8071412619202</v>
      </c>
      <c r="U210" s="231">
        <v>3356.1665723572924</v>
      </c>
      <c r="V210" s="231">
        <v>3560.987967991231</v>
      </c>
      <c r="W210" s="231">
        <v>3763.2755163735474</v>
      </c>
      <c r="X210" s="231">
        <v>3976.9710706228884</v>
      </c>
      <c r="Y210" s="231">
        <v>4174.7828734738459</v>
      </c>
      <c r="Z210" s="231">
        <v>4380.4701210785424</v>
      </c>
      <c r="AA210" s="231">
        <v>4604.257052643582</v>
      </c>
      <c r="AB210" s="231">
        <v>4848.2531604183159</v>
      </c>
      <c r="AC210" s="231">
        <v>5105.7519721568324</v>
      </c>
      <c r="AD210" s="231">
        <v>5375.8165504327235</v>
      </c>
      <c r="AE210" s="231">
        <v>5655.7152022302289</v>
      </c>
      <c r="AF210" s="231">
        <v>5926.0526581407812</v>
      </c>
      <c r="AG210" s="231">
        <v>6206.7578605858671</v>
      </c>
      <c r="AH210" s="231">
        <v>6510.1690465933507</v>
      </c>
      <c r="AI210" s="231">
        <v>6796.8678252453865</v>
      </c>
      <c r="AJ210" s="231">
        <v>7094.3922714046857</v>
      </c>
      <c r="AK210" s="231">
        <v>7387.7945186318248</v>
      </c>
      <c r="AL210" s="231">
        <v>7690.3525877981992</v>
      </c>
      <c r="AM210" s="231">
        <v>8021.5745948540089</v>
      </c>
      <c r="AN210" s="231">
        <v>8331.6158798342622</v>
      </c>
      <c r="AO210" s="231">
        <v>8651.2018470115891</v>
      </c>
      <c r="AP210" s="231">
        <v>8993.5162620605843</v>
      </c>
      <c r="AQ210" s="231">
        <v>9342.2374539898756</v>
      </c>
      <c r="AR210" s="231">
        <v>9710.1621718756542</v>
      </c>
      <c r="AS210" s="231">
        <v>10066.870569742268</v>
      </c>
      <c r="AT210" s="231">
        <v>10425.59753638728</v>
      </c>
      <c r="AU210" s="231">
        <v>10784.948025951935</v>
      </c>
      <c r="AV210" s="231">
        <v>11184.380207932805</v>
      </c>
      <c r="AW210" s="231">
        <v>11557.80362328808</v>
      </c>
      <c r="AX210" s="231">
        <v>11892.686409712935</v>
      </c>
      <c r="AY210" s="231">
        <v>12270.671049014039</v>
      </c>
      <c r="AZ210" s="231">
        <v>12597.8104589344</v>
      </c>
    </row>
    <row r="211" spans="1:52" x14ac:dyDescent="0.35">
      <c r="A211" s="215" t="s">
        <v>114</v>
      </c>
      <c r="B211" s="216">
        <v>2163.7975768716478</v>
      </c>
      <c r="C211" s="216">
        <v>2172.6294037160228</v>
      </c>
      <c r="D211" s="216">
        <v>2119.6384426497766</v>
      </c>
      <c r="E211" s="216">
        <v>2137.3020963385256</v>
      </c>
      <c r="F211" s="216">
        <v>2216.7885379378918</v>
      </c>
      <c r="G211" s="216">
        <v>2278.6113258485107</v>
      </c>
      <c r="H211" s="216">
        <v>2349.2659406035027</v>
      </c>
      <c r="I211" s="216">
        <v>2428.7523822028706</v>
      </c>
      <c r="J211" s="216">
        <v>2382.5351073521597</v>
      </c>
      <c r="K211" s="216">
        <v>2222.9046108357502</v>
      </c>
      <c r="L211" s="216">
        <v>2312.66707531467</v>
      </c>
      <c r="M211" s="216">
        <v>2283.7075151925292</v>
      </c>
      <c r="N211" s="216">
        <v>2273.3540514378897</v>
      </c>
      <c r="O211" s="216">
        <v>2244.633158059009</v>
      </c>
      <c r="P211" s="216">
        <v>2537.6028377300095</v>
      </c>
      <c r="Q211" s="216">
        <v>2559.3931595932099</v>
      </c>
      <c r="R211" s="216">
        <v>2693.2301059737192</v>
      </c>
      <c r="S211" s="216">
        <v>2908.9799639634139</v>
      </c>
      <c r="T211" s="216">
        <v>3138.8071411989154</v>
      </c>
      <c r="U211" s="216">
        <v>3356.1665721925733</v>
      </c>
      <c r="V211" s="216">
        <v>3560.9879676244796</v>
      </c>
      <c r="W211" s="216">
        <v>3763.2755155038412</v>
      </c>
      <c r="X211" s="216">
        <v>3976.9710687726688</v>
      </c>
      <c r="Y211" s="216">
        <v>4174.7828689527141</v>
      </c>
      <c r="Z211" s="216">
        <v>4380.4701115330345</v>
      </c>
      <c r="AA211" s="216">
        <v>4604.2570318150865</v>
      </c>
      <c r="AB211" s="216">
        <v>4848.2531115573975</v>
      </c>
      <c r="AC211" s="216">
        <v>5105.751861722335</v>
      </c>
      <c r="AD211" s="216">
        <v>5375.8163121944499</v>
      </c>
      <c r="AE211" s="216">
        <v>5655.7146606041497</v>
      </c>
      <c r="AF211" s="216">
        <v>5926.051385905881</v>
      </c>
      <c r="AG211" s="216">
        <v>6206.7549897594163</v>
      </c>
      <c r="AH211" s="216">
        <v>6510.1628170727372</v>
      </c>
      <c r="AI211" s="216">
        <v>6796.8540789233621</v>
      </c>
      <c r="AJ211" s="216">
        <v>7094.360025292006</v>
      </c>
      <c r="AK211" s="216">
        <v>7387.7210281866937</v>
      </c>
      <c r="AL211" s="216">
        <v>7690.194894816349</v>
      </c>
      <c r="AM211" s="216">
        <v>8021.2198369447051</v>
      </c>
      <c r="AN211" s="216">
        <v>8330.6700900921205</v>
      </c>
      <c r="AO211" s="216">
        <v>8649.4479675173679</v>
      </c>
      <c r="AP211" s="216">
        <v>8990.4176179050373</v>
      </c>
      <c r="AQ211" s="216">
        <v>9336.6204825200966</v>
      </c>
      <c r="AR211" s="216">
        <v>9699.8152971011423</v>
      </c>
      <c r="AS211" s="216">
        <v>10048.27587854145</v>
      </c>
      <c r="AT211" s="216">
        <v>10393.049105605583</v>
      </c>
      <c r="AU211" s="216">
        <v>10729.214788219513</v>
      </c>
      <c r="AV211" s="216">
        <v>11095.038448023761</v>
      </c>
      <c r="AW211" s="216">
        <v>11420.820102883368</v>
      </c>
      <c r="AX211" s="216">
        <v>11688.358768144477</v>
      </c>
      <c r="AY211" s="216">
        <v>11977.227737845022</v>
      </c>
      <c r="AZ211" s="216">
        <v>12196.691516399858</v>
      </c>
    </row>
    <row r="212" spans="1:52" x14ac:dyDescent="0.35">
      <c r="A212" s="215" t="s">
        <v>115</v>
      </c>
      <c r="B212" s="216">
        <v>0</v>
      </c>
      <c r="C212" s="216">
        <v>0</v>
      </c>
      <c r="D212" s="216">
        <v>0</v>
      </c>
      <c r="E212" s="216">
        <v>0</v>
      </c>
      <c r="F212" s="216">
        <v>0</v>
      </c>
      <c r="G212" s="216">
        <v>0</v>
      </c>
      <c r="H212" s="216">
        <v>0</v>
      </c>
      <c r="I212" s="216">
        <v>0</v>
      </c>
      <c r="J212" s="216">
        <v>0</v>
      </c>
      <c r="K212" s="216">
        <v>0</v>
      </c>
      <c r="L212" s="216">
        <v>0</v>
      </c>
      <c r="M212" s="216">
        <v>0</v>
      </c>
      <c r="N212" s="216">
        <v>0</v>
      </c>
      <c r="O212" s="216">
        <v>0</v>
      </c>
      <c r="P212" s="216">
        <v>0</v>
      </c>
      <c r="Q212" s="216">
        <v>0</v>
      </c>
      <c r="R212" s="216">
        <v>3.5122656128180546E-9</v>
      </c>
      <c r="S212" s="216">
        <v>1.7649620913435278E-8</v>
      </c>
      <c r="T212" s="216">
        <v>6.300459448601833E-8</v>
      </c>
      <c r="U212" s="216">
        <v>1.6471885039937211E-7</v>
      </c>
      <c r="V212" s="216">
        <v>3.6675154117691925E-7</v>
      </c>
      <c r="W212" s="216">
        <v>8.6970603844582711E-7</v>
      </c>
      <c r="X212" s="216">
        <v>1.8502198059052585E-6</v>
      </c>
      <c r="Y212" s="216">
        <v>4.5211314071682308E-6</v>
      </c>
      <c r="Z212" s="216">
        <v>9.5455075927597986E-6</v>
      </c>
      <c r="AA212" s="216">
        <v>2.0828495273043895E-5</v>
      </c>
      <c r="AB212" s="216">
        <v>4.8860918241868782E-5</v>
      </c>
      <c r="AC212" s="216">
        <v>1.1043449761677331E-4</v>
      </c>
      <c r="AD212" s="216">
        <v>2.3823827352809462E-4</v>
      </c>
      <c r="AE212" s="216">
        <v>5.4162607937580619E-4</v>
      </c>
      <c r="AF212" s="216">
        <v>1.2722349004526947E-3</v>
      </c>
      <c r="AG212" s="216">
        <v>2.8708264504031219E-3</v>
      </c>
      <c r="AH212" s="216">
        <v>6.2295206132228168E-3</v>
      </c>
      <c r="AI212" s="216">
        <v>1.3746322024310132E-2</v>
      </c>
      <c r="AJ212" s="216">
        <v>3.2246112679533367E-2</v>
      </c>
      <c r="AK212" s="216">
        <v>7.3490445130880711E-2</v>
      </c>
      <c r="AL212" s="216">
        <v>0.15769298184994004</v>
      </c>
      <c r="AM212" s="216">
        <v>0.35475790930378359</v>
      </c>
      <c r="AN212" s="216">
        <v>0.94578974214212919</v>
      </c>
      <c r="AO212" s="216">
        <v>1.7538794942211871</v>
      </c>
      <c r="AP212" s="216">
        <v>3.0986441555467703</v>
      </c>
      <c r="AQ212" s="216">
        <v>5.6169714697784237</v>
      </c>
      <c r="AR212" s="216">
        <v>10.346874774512742</v>
      </c>
      <c r="AS212" s="216">
        <v>18.594691200819252</v>
      </c>
      <c r="AT212" s="216">
        <v>32.548430781696275</v>
      </c>
      <c r="AU212" s="216">
        <v>55.733237732421721</v>
      </c>
      <c r="AV212" s="216">
        <v>89.341759909043972</v>
      </c>
      <c r="AW212" s="216">
        <v>136.98352040471141</v>
      </c>
      <c r="AX212" s="216">
        <v>204.32764156845721</v>
      </c>
      <c r="AY212" s="216">
        <v>293.44331116901787</v>
      </c>
      <c r="AZ212" s="216">
        <v>401.11894253454244</v>
      </c>
    </row>
    <row r="213" spans="1:52" x14ac:dyDescent="0.35">
      <c r="A213" s="215" t="s">
        <v>116</v>
      </c>
      <c r="B213" s="216">
        <v>0</v>
      </c>
      <c r="C213" s="216">
        <v>0</v>
      </c>
      <c r="D213" s="216">
        <v>0</v>
      </c>
      <c r="E213" s="216">
        <v>0</v>
      </c>
      <c r="F213" s="216">
        <v>0</v>
      </c>
      <c r="G213" s="216">
        <v>0</v>
      </c>
      <c r="H213" s="216">
        <v>0</v>
      </c>
      <c r="I213" s="216">
        <v>0</v>
      </c>
      <c r="J213" s="216">
        <v>0</v>
      </c>
      <c r="K213" s="216">
        <v>0</v>
      </c>
      <c r="L213" s="216">
        <v>0</v>
      </c>
      <c r="M213" s="216">
        <v>0</v>
      </c>
      <c r="N213" s="216">
        <v>0</v>
      </c>
      <c r="O213" s="216">
        <v>0</v>
      </c>
      <c r="P213" s="216">
        <v>0</v>
      </c>
      <c r="Q213" s="216">
        <v>0</v>
      </c>
      <c r="R213" s="216">
        <v>0</v>
      </c>
      <c r="S213" s="216">
        <v>0</v>
      </c>
      <c r="T213" s="216">
        <v>0</v>
      </c>
      <c r="U213" s="216">
        <v>0</v>
      </c>
      <c r="V213" s="216">
        <v>0</v>
      </c>
      <c r="W213" s="216">
        <v>0</v>
      </c>
      <c r="X213" s="216">
        <v>0</v>
      </c>
      <c r="Y213" s="216">
        <v>0</v>
      </c>
      <c r="Z213" s="216">
        <v>0</v>
      </c>
      <c r="AA213" s="216">
        <v>0</v>
      </c>
      <c r="AB213" s="216">
        <v>0</v>
      </c>
      <c r="AC213" s="216">
        <v>0</v>
      </c>
      <c r="AD213" s="216">
        <v>0</v>
      </c>
      <c r="AE213" s="216">
        <v>0</v>
      </c>
      <c r="AF213" s="216">
        <v>0</v>
      </c>
      <c r="AG213" s="216">
        <v>0</v>
      </c>
      <c r="AH213" s="216">
        <v>0</v>
      </c>
      <c r="AI213" s="216">
        <v>0</v>
      </c>
      <c r="AJ213" s="216">
        <v>0</v>
      </c>
      <c r="AK213" s="216">
        <v>0</v>
      </c>
      <c r="AL213" s="216">
        <v>0</v>
      </c>
      <c r="AM213" s="216">
        <v>0</v>
      </c>
      <c r="AN213" s="216">
        <v>0</v>
      </c>
      <c r="AO213" s="216">
        <v>0</v>
      </c>
      <c r="AP213" s="216">
        <v>0</v>
      </c>
      <c r="AQ213" s="216">
        <v>0</v>
      </c>
      <c r="AR213" s="216">
        <v>0</v>
      </c>
      <c r="AS213" s="216">
        <v>0</v>
      </c>
      <c r="AT213" s="216">
        <v>0</v>
      </c>
      <c r="AU213" s="216">
        <v>0</v>
      </c>
      <c r="AV213" s="216">
        <v>0</v>
      </c>
      <c r="AW213" s="216">
        <v>0</v>
      </c>
      <c r="AX213" s="216">
        <v>0</v>
      </c>
      <c r="AY213" s="216">
        <v>0</v>
      </c>
      <c r="AZ213" s="216">
        <v>0</v>
      </c>
    </row>
    <row r="214" spans="1:52" x14ac:dyDescent="0.35">
      <c r="A214" s="215" t="s">
        <v>117</v>
      </c>
      <c r="B214" s="216">
        <v>0</v>
      </c>
      <c r="C214" s="216">
        <v>0</v>
      </c>
      <c r="D214" s="216">
        <v>0</v>
      </c>
      <c r="E214" s="216">
        <v>0</v>
      </c>
      <c r="F214" s="216">
        <v>0</v>
      </c>
      <c r="G214" s="216">
        <v>0</v>
      </c>
      <c r="H214" s="216">
        <v>0</v>
      </c>
      <c r="I214" s="216">
        <v>0</v>
      </c>
      <c r="J214" s="216">
        <v>0</v>
      </c>
      <c r="K214" s="216">
        <v>0</v>
      </c>
      <c r="L214" s="216">
        <v>0</v>
      </c>
      <c r="M214" s="216">
        <v>0</v>
      </c>
      <c r="N214" s="216">
        <v>0</v>
      </c>
      <c r="O214" s="216">
        <v>0</v>
      </c>
      <c r="P214" s="216">
        <v>0</v>
      </c>
      <c r="Q214" s="216">
        <v>0</v>
      </c>
      <c r="R214" s="216">
        <v>0</v>
      </c>
      <c r="S214" s="216">
        <v>0</v>
      </c>
      <c r="T214" s="216">
        <v>0</v>
      </c>
      <c r="U214" s="216">
        <v>0</v>
      </c>
      <c r="V214" s="216">
        <v>0</v>
      </c>
      <c r="W214" s="216">
        <v>0</v>
      </c>
      <c r="X214" s="216">
        <v>0</v>
      </c>
      <c r="Y214" s="216">
        <v>0</v>
      </c>
      <c r="Z214" s="216">
        <v>0</v>
      </c>
      <c r="AA214" s="216">
        <v>0</v>
      </c>
      <c r="AB214" s="216">
        <v>0</v>
      </c>
      <c r="AC214" s="216">
        <v>0</v>
      </c>
      <c r="AD214" s="216">
        <v>0</v>
      </c>
      <c r="AE214" s="216">
        <v>0</v>
      </c>
      <c r="AF214" s="216">
        <v>0</v>
      </c>
      <c r="AG214" s="216">
        <v>0</v>
      </c>
      <c r="AH214" s="216">
        <v>0</v>
      </c>
      <c r="AI214" s="216">
        <v>0</v>
      </c>
      <c r="AJ214" s="216">
        <v>0</v>
      </c>
      <c r="AK214" s="216">
        <v>0</v>
      </c>
      <c r="AL214" s="216">
        <v>0</v>
      </c>
      <c r="AM214" s="216">
        <v>0</v>
      </c>
      <c r="AN214" s="216">
        <v>0</v>
      </c>
      <c r="AO214" s="216">
        <v>0</v>
      </c>
      <c r="AP214" s="216">
        <v>0</v>
      </c>
      <c r="AQ214" s="216">
        <v>0</v>
      </c>
      <c r="AR214" s="216">
        <v>0</v>
      </c>
      <c r="AS214" s="216">
        <v>0</v>
      </c>
      <c r="AT214" s="216">
        <v>0</v>
      </c>
      <c r="AU214" s="216">
        <v>0</v>
      </c>
      <c r="AV214" s="216">
        <v>0</v>
      </c>
      <c r="AW214" s="216">
        <v>0</v>
      </c>
      <c r="AX214" s="216">
        <v>0</v>
      </c>
      <c r="AY214" s="216">
        <v>0</v>
      </c>
      <c r="AZ214" s="216">
        <v>0</v>
      </c>
    </row>
    <row r="215" spans="1:52" x14ac:dyDescent="0.35">
      <c r="A215" s="236" t="s">
        <v>82</v>
      </c>
      <c r="B215" s="231">
        <v>20663.315868177917</v>
      </c>
      <c r="C215" s="231">
        <v>20383.195422123856</v>
      </c>
      <c r="D215" s="231">
        <v>20876.692258765281</v>
      </c>
      <c r="E215" s="231">
        <v>21917.008426679022</v>
      </c>
      <c r="F215" s="231">
        <v>24307.753124140418</v>
      </c>
      <c r="G215" s="231">
        <v>25439.227583818105</v>
      </c>
      <c r="H215" s="231">
        <v>27580.232084130836</v>
      </c>
      <c r="I215" s="231">
        <v>29652.821346697623</v>
      </c>
      <c r="J215" s="231">
        <v>30722.546688928127</v>
      </c>
      <c r="K215" s="231">
        <v>26627.849573693526</v>
      </c>
      <c r="L215" s="231">
        <v>32135.458511076329</v>
      </c>
      <c r="M215" s="231">
        <v>33025.341558876062</v>
      </c>
      <c r="N215" s="231">
        <v>31980.998552713725</v>
      </c>
      <c r="O215" s="231">
        <v>31965.360734300557</v>
      </c>
      <c r="P215" s="231">
        <v>33454.8039124473</v>
      </c>
      <c r="Q215" s="231">
        <v>34139.521091551484</v>
      </c>
      <c r="R215" s="231">
        <v>35510.689180257075</v>
      </c>
      <c r="S215" s="231">
        <v>37333.333213476064</v>
      </c>
      <c r="T215" s="231">
        <v>39221.869679166433</v>
      </c>
      <c r="U215" s="231">
        <v>40971.290642578293</v>
      </c>
      <c r="V215" s="231">
        <v>42602.904912934348</v>
      </c>
      <c r="W215" s="231">
        <v>44240.443268273782</v>
      </c>
      <c r="X215" s="231">
        <v>45827.310147166347</v>
      </c>
      <c r="Y215" s="231">
        <v>47372.747594119646</v>
      </c>
      <c r="Z215" s="231">
        <v>48881.49831382477</v>
      </c>
      <c r="AA215" s="231">
        <v>50265.283250440189</v>
      </c>
      <c r="AB215" s="231">
        <v>51619.889678763517</v>
      </c>
      <c r="AC215" s="231">
        <v>53009.230804424304</v>
      </c>
      <c r="AD215" s="231">
        <v>54473.013166308439</v>
      </c>
      <c r="AE215" s="231">
        <v>56149.426268262869</v>
      </c>
      <c r="AF215" s="231">
        <v>57733.767826245254</v>
      </c>
      <c r="AG215" s="231">
        <v>59358.151378854724</v>
      </c>
      <c r="AH215" s="231">
        <v>61147.150650700089</v>
      </c>
      <c r="AI215" s="231">
        <v>62698.247955638057</v>
      </c>
      <c r="AJ215" s="231">
        <v>64283.400904349386</v>
      </c>
      <c r="AK215" s="231">
        <v>65838.244418917617</v>
      </c>
      <c r="AL215" s="231">
        <v>67438.940215849609</v>
      </c>
      <c r="AM215" s="231">
        <v>69283.204939946285</v>
      </c>
      <c r="AN215" s="231">
        <v>70928.371882853287</v>
      </c>
      <c r="AO215" s="231">
        <v>72632.495355544786</v>
      </c>
      <c r="AP215" s="231">
        <v>74462.210434399443</v>
      </c>
      <c r="AQ215" s="231">
        <v>76278.306355066641</v>
      </c>
      <c r="AR215" s="231">
        <v>78245.074145684193</v>
      </c>
      <c r="AS215" s="231">
        <v>80091.861801275445</v>
      </c>
      <c r="AT215" s="231">
        <v>81953.497405494956</v>
      </c>
      <c r="AU215" s="231">
        <v>83776.195813312952</v>
      </c>
      <c r="AV215" s="231">
        <v>85939.705333002101</v>
      </c>
      <c r="AW215" s="231">
        <v>87892.649323246427</v>
      </c>
      <c r="AX215" s="231">
        <v>89588.61549784831</v>
      </c>
      <c r="AY215" s="231">
        <v>91606.089460041811</v>
      </c>
      <c r="AZ215" s="231">
        <v>93270.050642958333</v>
      </c>
    </row>
    <row r="216" spans="1:52" x14ac:dyDescent="0.35">
      <c r="A216" s="215" t="s">
        <v>114</v>
      </c>
      <c r="B216" s="216">
        <v>20663.315868177917</v>
      </c>
      <c r="C216" s="216">
        <v>20383.195422123856</v>
      </c>
      <c r="D216" s="216">
        <v>20876.692258765281</v>
      </c>
      <c r="E216" s="216">
        <v>21917.008426679022</v>
      </c>
      <c r="F216" s="216">
        <v>24307.753124140418</v>
      </c>
      <c r="G216" s="216">
        <v>25439.227583818105</v>
      </c>
      <c r="H216" s="216">
        <v>27580.232084130836</v>
      </c>
      <c r="I216" s="216">
        <v>29652.821346697623</v>
      </c>
      <c r="J216" s="216">
        <v>30722.546688928127</v>
      </c>
      <c r="K216" s="216">
        <v>26627.849573693526</v>
      </c>
      <c r="L216" s="216">
        <v>32135.458511076329</v>
      </c>
      <c r="M216" s="216">
        <v>33025.341558876062</v>
      </c>
      <c r="N216" s="216">
        <v>31980.998552713725</v>
      </c>
      <c r="O216" s="216">
        <v>31965.360734300557</v>
      </c>
      <c r="P216" s="216">
        <v>33454.8039124473</v>
      </c>
      <c r="Q216" s="216">
        <v>34139.521091551484</v>
      </c>
      <c r="R216" s="216">
        <v>35510.689180257075</v>
      </c>
      <c r="S216" s="216">
        <v>37333.333213476064</v>
      </c>
      <c r="T216" s="216">
        <v>39221.869679166433</v>
      </c>
      <c r="U216" s="216">
        <v>40971.290642578293</v>
      </c>
      <c r="V216" s="216">
        <v>42602.904912934348</v>
      </c>
      <c r="W216" s="216">
        <v>44240.443268273782</v>
      </c>
      <c r="X216" s="216">
        <v>45827.310147166347</v>
      </c>
      <c r="Y216" s="216">
        <v>47372.747594119646</v>
      </c>
      <c r="Z216" s="216">
        <v>48881.49831382477</v>
      </c>
      <c r="AA216" s="216">
        <v>50265.283250440189</v>
      </c>
      <c r="AB216" s="216">
        <v>51619.889678763517</v>
      </c>
      <c r="AC216" s="216">
        <v>53009.230804424304</v>
      </c>
      <c r="AD216" s="216">
        <v>54473.013166308439</v>
      </c>
      <c r="AE216" s="216">
        <v>56149.426268262869</v>
      </c>
      <c r="AF216" s="216">
        <v>57733.767826245254</v>
      </c>
      <c r="AG216" s="216">
        <v>59358.151378854724</v>
      </c>
      <c r="AH216" s="216">
        <v>61147.150650700089</v>
      </c>
      <c r="AI216" s="216">
        <v>62698.247955638057</v>
      </c>
      <c r="AJ216" s="216">
        <v>64283.400904349386</v>
      </c>
      <c r="AK216" s="216">
        <v>65838.244418917617</v>
      </c>
      <c r="AL216" s="216">
        <v>67438.940215849609</v>
      </c>
      <c r="AM216" s="216">
        <v>69283.204939946285</v>
      </c>
      <c r="AN216" s="216">
        <v>70928.371882853229</v>
      </c>
      <c r="AO216" s="216">
        <v>72632.495355541148</v>
      </c>
      <c r="AP216" s="216">
        <v>74462.210434187131</v>
      </c>
      <c r="AQ216" s="216">
        <v>76278.306347324396</v>
      </c>
      <c r="AR216" s="216">
        <v>78245.073969084377</v>
      </c>
      <c r="AS216" s="216">
        <v>80091.859382979834</v>
      </c>
      <c r="AT216" s="216">
        <v>81953.470999760611</v>
      </c>
      <c r="AU216" s="216">
        <v>83775.99078636372</v>
      </c>
      <c r="AV216" s="216">
        <v>85938.516462934189</v>
      </c>
      <c r="AW216" s="216">
        <v>87887.525200105287</v>
      </c>
      <c r="AX216" s="216">
        <v>89569.847831919309</v>
      </c>
      <c r="AY216" s="216">
        <v>91550.0786799825</v>
      </c>
      <c r="AZ216" s="216">
        <v>93130.44626745861</v>
      </c>
    </row>
    <row r="217" spans="1:52" x14ac:dyDescent="0.35">
      <c r="A217" s="215" t="s">
        <v>115</v>
      </c>
      <c r="B217" s="216">
        <v>0</v>
      </c>
      <c r="C217" s="216">
        <v>0</v>
      </c>
      <c r="D217" s="216">
        <v>0</v>
      </c>
      <c r="E217" s="216">
        <v>0</v>
      </c>
      <c r="F217" s="216">
        <v>0</v>
      </c>
      <c r="G217" s="216">
        <v>0</v>
      </c>
      <c r="H217" s="216">
        <v>0</v>
      </c>
      <c r="I217" s="216">
        <v>0</v>
      </c>
      <c r="J217" s="216">
        <v>0</v>
      </c>
      <c r="K217" s="216">
        <v>0</v>
      </c>
      <c r="L217" s="216">
        <v>0</v>
      </c>
      <c r="M217" s="216">
        <v>0</v>
      </c>
      <c r="N217" s="216">
        <v>0</v>
      </c>
      <c r="O217" s="216">
        <v>0</v>
      </c>
      <c r="P217" s="216">
        <v>0</v>
      </c>
      <c r="Q217" s="216">
        <v>0</v>
      </c>
      <c r="R217" s="216">
        <v>3.4874620056662605E-91</v>
      </c>
      <c r="S217" s="216">
        <v>9.5469954609420327E-87</v>
      </c>
      <c r="T217" s="216">
        <v>1.8548137471157928E-82</v>
      </c>
      <c r="U217" s="216">
        <v>3.1496961589870226E-78</v>
      </c>
      <c r="V217" s="216">
        <v>4.983039382070055E-74</v>
      </c>
      <c r="W217" s="216">
        <v>7.8162230623204993E-70</v>
      </c>
      <c r="X217" s="216">
        <v>1.0717338039533688E-65</v>
      </c>
      <c r="Y217" s="216">
        <v>1.7676156656268303E-61</v>
      </c>
      <c r="Z217" s="216">
        <v>2.2377171676822415E-57</v>
      </c>
      <c r="AA217" s="216">
        <v>2.683418525777082E-53</v>
      </c>
      <c r="AB217" s="216">
        <v>2.1569190804822363E-49</v>
      </c>
      <c r="AC217" s="216">
        <v>1.8583877848645897E-45</v>
      </c>
      <c r="AD217" s="216">
        <v>1.424237206159993E-41</v>
      </c>
      <c r="AE217" s="216">
        <v>6.6212783546350884E-38</v>
      </c>
      <c r="AF217" s="216">
        <v>3.2135810020210773E-34</v>
      </c>
      <c r="AG217" s="216">
        <v>7.541364712079539E-31</v>
      </c>
      <c r="AH217" s="216">
        <v>2.0792249935702061E-27</v>
      </c>
      <c r="AI217" s="216">
        <v>2.7073358901428101E-24</v>
      </c>
      <c r="AJ217" s="216">
        <v>3.5112654311646213E-21</v>
      </c>
      <c r="AK217" s="216">
        <v>1.7309116681648815E-18</v>
      </c>
      <c r="AL217" s="216">
        <v>7.7845759406185799E-16</v>
      </c>
      <c r="AM217" s="216">
        <v>2.0283815230907146E-13</v>
      </c>
      <c r="AN217" s="216">
        <v>5.2021002330284399E-11</v>
      </c>
      <c r="AO217" s="216">
        <v>3.6324175911460277E-9</v>
      </c>
      <c r="AP217" s="216">
        <v>2.1231578559752475E-7</v>
      </c>
      <c r="AQ217" s="216">
        <v>7.7422471240973491E-6</v>
      </c>
      <c r="AR217" s="216">
        <v>1.7659981054133289E-4</v>
      </c>
      <c r="AS217" s="216">
        <v>2.4182956136527267E-3</v>
      </c>
      <c r="AT217" s="216">
        <v>2.6405734345421698E-2</v>
      </c>
      <c r="AU217" s="216">
        <v>0.2050269492380665</v>
      </c>
      <c r="AV217" s="216">
        <v>1.188870067912053</v>
      </c>
      <c r="AW217" s="216">
        <v>5.1241231411436861</v>
      </c>
      <c r="AX217" s="216">
        <v>18.767665929000486</v>
      </c>
      <c r="AY217" s="216">
        <v>56.010780059307095</v>
      </c>
      <c r="AZ217" s="216">
        <v>139.60437549972067</v>
      </c>
    </row>
    <row r="218" spans="1:52" x14ac:dyDescent="0.35">
      <c r="A218" s="215" t="s">
        <v>116</v>
      </c>
      <c r="B218" s="216">
        <v>0</v>
      </c>
      <c r="C218" s="216">
        <v>0</v>
      </c>
      <c r="D218" s="216">
        <v>0</v>
      </c>
      <c r="E218" s="216">
        <v>0</v>
      </c>
      <c r="F218" s="216">
        <v>0</v>
      </c>
      <c r="G218" s="216">
        <v>0</v>
      </c>
      <c r="H218" s="216">
        <v>0</v>
      </c>
      <c r="I218" s="216">
        <v>0</v>
      </c>
      <c r="J218" s="216">
        <v>0</v>
      </c>
      <c r="K218" s="216">
        <v>0</v>
      </c>
      <c r="L218" s="216">
        <v>0</v>
      </c>
      <c r="M218" s="216">
        <v>0</v>
      </c>
      <c r="N218" s="216">
        <v>0</v>
      </c>
      <c r="O218" s="216">
        <v>0</v>
      </c>
      <c r="P218" s="216">
        <v>0</v>
      </c>
      <c r="Q218" s="216">
        <v>0</v>
      </c>
      <c r="R218" s="216">
        <v>0</v>
      </c>
      <c r="S218" s="216">
        <v>0</v>
      </c>
      <c r="T218" s="216">
        <v>0</v>
      </c>
      <c r="U218" s="216">
        <v>0</v>
      </c>
      <c r="V218" s="216">
        <v>0</v>
      </c>
      <c r="W218" s="216">
        <v>0</v>
      </c>
      <c r="X218" s="216">
        <v>0</v>
      </c>
      <c r="Y218" s="216">
        <v>0</v>
      </c>
      <c r="Z218" s="216">
        <v>0</v>
      </c>
      <c r="AA218" s="216">
        <v>0</v>
      </c>
      <c r="AB218" s="216">
        <v>0</v>
      </c>
      <c r="AC218" s="216">
        <v>0</v>
      </c>
      <c r="AD218" s="216">
        <v>0</v>
      </c>
      <c r="AE218" s="216">
        <v>0</v>
      </c>
      <c r="AF218" s="216">
        <v>0</v>
      </c>
      <c r="AG218" s="216">
        <v>0</v>
      </c>
      <c r="AH218" s="216">
        <v>0</v>
      </c>
      <c r="AI218" s="216">
        <v>0</v>
      </c>
      <c r="AJ218" s="216">
        <v>0</v>
      </c>
      <c r="AK218" s="216">
        <v>0</v>
      </c>
      <c r="AL218" s="216">
        <v>0</v>
      </c>
      <c r="AM218" s="216">
        <v>0</v>
      </c>
      <c r="AN218" s="216">
        <v>0</v>
      </c>
      <c r="AO218" s="216">
        <v>0</v>
      </c>
      <c r="AP218" s="216">
        <v>0</v>
      </c>
      <c r="AQ218" s="216">
        <v>0</v>
      </c>
      <c r="AR218" s="216">
        <v>0</v>
      </c>
      <c r="AS218" s="216">
        <v>0</v>
      </c>
      <c r="AT218" s="216">
        <v>0</v>
      </c>
      <c r="AU218" s="216">
        <v>0</v>
      </c>
      <c r="AV218" s="216">
        <v>0</v>
      </c>
      <c r="AW218" s="216">
        <v>0</v>
      </c>
      <c r="AX218" s="216">
        <v>0</v>
      </c>
      <c r="AY218" s="216">
        <v>0</v>
      </c>
      <c r="AZ218" s="216">
        <v>0</v>
      </c>
    </row>
    <row r="219" spans="1:52" x14ac:dyDescent="0.35">
      <c r="A219" s="217" t="s">
        <v>117</v>
      </c>
      <c r="B219" s="218">
        <v>0</v>
      </c>
      <c r="C219" s="218">
        <v>0</v>
      </c>
      <c r="D219" s="218">
        <v>0</v>
      </c>
      <c r="E219" s="218">
        <v>0</v>
      </c>
      <c r="F219" s="218">
        <v>0</v>
      </c>
      <c r="G219" s="218">
        <v>0</v>
      </c>
      <c r="H219" s="218">
        <v>0</v>
      </c>
      <c r="I219" s="218">
        <v>0</v>
      </c>
      <c r="J219" s="218">
        <v>0</v>
      </c>
      <c r="K219" s="218">
        <v>0</v>
      </c>
      <c r="L219" s="218">
        <v>0</v>
      </c>
      <c r="M219" s="218">
        <v>0</v>
      </c>
      <c r="N219" s="218">
        <v>0</v>
      </c>
      <c r="O219" s="218">
        <v>0</v>
      </c>
      <c r="P219" s="218">
        <v>0</v>
      </c>
      <c r="Q219" s="218">
        <v>0</v>
      </c>
      <c r="R219" s="218">
        <v>0</v>
      </c>
      <c r="S219" s="218">
        <v>0</v>
      </c>
      <c r="T219" s="218">
        <v>0</v>
      </c>
      <c r="U219" s="218">
        <v>0</v>
      </c>
      <c r="V219" s="218">
        <v>0</v>
      </c>
      <c r="W219" s="218">
        <v>0</v>
      </c>
      <c r="X219" s="218">
        <v>0</v>
      </c>
      <c r="Y219" s="218">
        <v>0</v>
      </c>
      <c r="Z219" s="218">
        <v>0</v>
      </c>
      <c r="AA219" s="218">
        <v>0</v>
      </c>
      <c r="AB219" s="218">
        <v>0</v>
      </c>
      <c r="AC219" s="218">
        <v>0</v>
      </c>
      <c r="AD219" s="218">
        <v>0</v>
      </c>
      <c r="AE219" s="218">
        <v>0</v>
      </c>
      <c r="AF219" s="218">
        <v>0</v>
      </c>
      <c r="AG219" s="218">
        <v>0</v>
      </c>
      <c r="AH219" s="218">
        <v>0</v>
      </c>
      <c r="AI219" s="218">
        <v>0</v>
      </c>
      <c r="AJ219" s="218">
        <v>0</v>
      </c>
      <c r="AK219" s="218">
        <v>0</v>
      </c>
      <c r="AL219" s="218">
        <v>0</v>
      </c>
      <c r="AM219" s="218">
        <v>0</v>
      </c>
      <c r="AN219" s="218">
        <v>0</v>
      </c>
      <c r="AO219" s="218">
        <v>0</v>
      </c>
      <c r="AP219" s="218">
        <v>0</v>
      </c>
      <c r="AQ219" s="218">
        <v>0</v>
      </c>
      <c r="AR219" s="218">
        <v>0</v>
      </c>
      <c r="AS219" s="218">
        <v>0</v>
      </c>
      <c r="AT219" s="218">
        <v>0</v>
      </c>
      <c r="AU219" s="218">
        <v>0</v>
      </c>
      <c r="AV219" s="218">
        <v>0</v>
      </c>
      <c r="AW219" s="218">
        <v>0</v>
      </c>
      <c r="AX219" s="218">
        <v>0</v>
      </c>
      <c r="AY219" s="218">
        <v>0</v>
      </c>
      <c r="AZ219" s="218">
        <v>0</v>
      </c>
    </row>
    <row r="220" spans="1:52" x14ac:dyDescent="0.35">
      <c r="A220" s="234"/>
      <c r="B220" s="234"/>
      <c r="C220" s="234"/>
      <c r="D220" s="234"/>
      <c r="E220" s="234"/>
      <c r="F220" s="234"/>
      <c r="G220" s="234"/>
      <c r="H220" s="234"/>
      <c r="I220" s="234"/>
      <c r="J220" s="234"/>
      <c r="K220" s="234"/>
      <c r="L220" s="235"/>
      <c r="M220" s="235"/>
      <c r="N220" s="235"/>
      <c r="O220" s="235"/>
      <c r="P220" s="235"/>
      <c r="Q220" s="235"/>
      <c r="R220" s="235"/>
      <c r="S220" s="235"/>
      <c r="T220" s="235"/>
      <c r="U220" s="235"/>
      <c r="V220" s="235"/>
      <c r="W220" s="235"/>
      <c r="X220" s="235"/>
      <c r="Y220" s="235"/>
      <c r="Z220" s="235"/>
      <c r="AA220" s="235"/>
      <c r="AB220" s="235"/>
      <c r="AC220" s="235"/>
      <c r="AD220" s="235"/>
      <c r="AE220" s="235"/>
      <c r="AF220" s="235"/>
      <c r="AG220" s="235"/>
      <c r="AH220" s="235"/>
      <c r="AI220" s="235"/>
      <c r="AJ220" s="235"/>
      <c r="AK220" s="235"/>
      <c r="AL220" s="235"/>
      <c r="AM220" s="235"/>
      <c r="AN220" s="235"/>
      <c r="AO220" s="235"/>
      <c r="AP220" s="235"/>
      <c r="AQ220" s="235"/>
      <c r="AR220" s="235"/>
      <c r="AS220" s="235"/>
      <c r="AT220" s="235"/>
      <c r="AU220" s="235"/>
      <c r="AV220" s="235"/>
      <c r="AW220" s="235"/>
      <c r="AX220" s="235"/>
      <c r="AY220" s="235"/>
      <c r="AZ220" s="235"/>
    </row>
    <row r="221" spans="1:52" x14ac:dyDescent="0.35">
      <c r="A221" s="207" t="s">
        <v>118</v>
      </c>
      <c r="B221" s="225">
        <v>350459.06132213894</v>
      </c>
      <c r="C221" s="225">
        <v>349291.78169197193</v>
      </c>
      <c r="D221" s="225">
        <v>360189.89483269065</v>
      </c>
      <c r="E221" s="225">
        <v>344409.73954010021</v>
      </c>
      <c r="F221" s="225">
        <v>361811.67752179503</v>
      </c>
      <c r="G221" s="225">
        <v>374141.39497107489</v>
      </c>
      <c r="H221" s="225">
        <v>395182.87702502683</v>
      </c>
      <c r="I221" s="225">
        <v>394777.21832717548</v>
      </c>
      <c r="J221" s="225">
        <v>370201.48481328669</v>
      </c>
      <c r="K221" s="225">
        <v>347074.24635925633</v>
      </c>
      <c r="L221" s="225">
        <v>365300.28280934633</v>
      </c>
      <c r="M221" s="225">
        <v>342094.86439277162</v>
      </c>
      <c r="N221" s="225">
        <v>336992.84831028245</v>
      </c>
      <c r="O221" s="225">
        <v>325230.78909464728</v>
      </c>
      <c r="P221" s="225">
        <v>318436.56198961369</v>
      </c>
      <c r="Q221" s="225">
        <v>319403.03430302371</v>
      </c>
      <c r="R221" s="225">
        <v>324143.40580291767</v>
      </c>
      <c r="S221" s="225">
        <v>330557.59317229921</v>
      </c>
      <c r="T221" s="225">
        <v>336489.03653671325</v>
      </c>
      <c r="U221" s="225">
        <v>341931.32307831862</v>
      </c>
      <c r="V221" s="225">
        <v>346497.24666628288</v>
      </c>
      <c r="W221" s="225">
        <v>351144.65988791885</v>
      </c>
      <c r="X221" s="225">
        <v>355421.1056227379</v>
      </c>
      <c r="Y221" s="225">
        <v>360075.5827734691</v>
      </c>
      <c r="Z221" s="225">
        <v>364512.08338418207</v>
      </c>
      <c r="AA221" s="225">
        <v>368781.54610894038</v>
      </c>
      <c r="AB221" s="225">
        <v>373183.8046366378</v>
      </c>
      <c r="AC221" s="225">
        <v>377623.64139587607</v>
      </c>
      <c r="AD221" s="225">
        <v>382054.99911280093</v>
      </c>
      <c r="AE221" s="225">
        <v>386491.1052741094</v>
      </c>
      <c r="AF221" s="225">
        <v>390924.13748226245</v>
      </c>
      <c r="AG221" s="225">
        <v>395420.66770938219</v>
      </c>
      <c r="AH221" s="225">
        <v>399966.13731439668</v>
      </c>
      <c r="AI221" s="225">
        <v>404404.39915571362</v>
      </c>
      <c r="AJ221" s="225">
        <v>408934.44123032165</v>
      </c>
      <c r="AK221" s="225">
        <v>413570.76331965515</v>
      </c>
      <c r="AL221" s="225">
        <v>418326.42251854844</v>
      </c>
      <c r="AM221" s="225">
        <v>423242.25372141204</v>
      </c>
      <c r="AN221" s="225">
        <v>428313.08285915211</v>
      </c>
      <c r="AO221" s="225">
        <v>433521.01288114511</v>
      </c>
      <c r="AP221" s="225">
        <v>438975.8486596513</v>
      </c>
      <c r="AQ221" s="225">
        <v>444659.61347000505</v>
      </c>
      <c r="AR221" s="225">
        <v>450369.17052052449</v>
      </c>
      <c r="AS221" s="225">
        <v>456287.44370685262</v>
      </c>
      <c r="AT221" s="225">
        <v>462385.07638003142</v>
      </c>
      <c r="AU221" s="225">
        <v>468752.18107775401</v>
      </c>
      <c r="AV221" s="225">
        <v>475327.05440180312</v>
      </c>
      <c r="AW221" s="225">
        <v>481964.61025687971</v>
      </c>
      <c r="AX221" s="225">
        <v>488707.02551783808</v>
      </c>
      <c r="AY221" s="225">
        <v>495507.99906391313</v>
      </c>
      <c r="AZ221" s="225">
        <v>502364.11802722246</v>
      </c>
    </row>
    <row r="222" spans="1:52" x14ac:dyDescent="0.35">
      <c r="A222" s="239" t="s">
        <v>89</v>
      </c>
      <c r="B222" s="231">
        <v>217225.17572213893</v>
      </c>
      <c r="C222" s="231">
        <v>217474.53809197192</v>
      </c>
      <c r="D222" s="231">
        <v>228526.87183269067</v>
      </c>
      <c r="E222" s="231">
        <v>221723.65434010018</v>
      </c>
      <c r="F222" s="231">
        <v>225965.52652179499</v>
      </c>
      <c r="G222" s="231">
        <v>236459.42057107485</v>
      </c>
      <c r="H222" s="231">
        <v>257771.90792502684</v>
      </c>
      <c r="I222" s="231">
        <v>250569.21832717548</v>
      </c>
      <c r="J222" s="231">
        <v>226391.48481328672</v>
      </c>
      <c r="K222" s="231">
        <v>220050.2463592563</v>
      </c>
      <c r="L222" s="231">
        <v>216186.28280934633</v>
      </c>
      <c r="M222" s="231">
        <v>204740.86439277159</v>
      </c>
      <c r="N222" s="231">
        <v>192644.84831028248</v>
      </c>
      <c r="O222" s="231">
        <v>178122.78909464728</v>
      </c>
      <c r="P222" s="231">
        <v>172919.56198961375</v>
      </c>
      <c r="Q222" s="231">
        <v>177714.03430302368</v>
      </c>
      <c r="R222" s="231">
        <v>179810.4621011625</v>
      </c>
      <c r="S222" s="231">
        <v>182680.61101249675</v>
      </c>
      <c r="T222" s="231">
        <v>185356.49443371742</v>
      </c>
      <c r="U222" s="231">
        <v>187820.41474396118</v>
      </c>
      <c r="V222" s="231">
        <v>189635.21739441925</v>
      </c>
      <c r="W222" s="231">
        <v>191734.61771965981</v>
      </c>
      <c r="X222" s="231">
        <v>193684.60564801877</v>
      </c>
      <c r="Y222" s="231">
        <v>195743.72029926578</v>
      </c>
      <c r="Z222" s="231">
        <v>197757.03631941171</v>
      </c>
      <c r="AA222" s="231">
        <v>199684.34917642581</v>
      </c>
      <c r="AB222" s="231">
        <v>201833.03365962306</v>
      </c>
      <c r="AC222" s="231">
        <v>204020.59019627635</v>
      </c>
      <c r="AD222" s="231">
        <v>206188.17873516952</v>
      </c>
      <c r="AE222" s="231">
        <v>208350.91157840026</v>
      </c>
      <c r="AF222" s="231">
        <v>210526.46206327921</v>
      </c>
      <c r="AG222" s="231">
        <v>212743.44682264896</v>
      </c>
      <c r="AH222" s="231">
        <v>215021.50613444144</v>
      </c>
      <c r="AI222" s="231">
        <v>217165.86082369843</v>
      </c>
      <c r="AJ222" s="231">
        <v>219361.73700381341</v>
      </c>
      <c r="AK222" s="231">
        <v>221613.65119488791</v>
      </c>
      <c r="AL222" s="231">
        <v>223924.45962048936</v>
      </c>
      <c r="AM222" s="231">
        <v>226304.58064009863</v>
      </c>
      <c r="AN222" s="231">
        <v>228746.96700743432</v>
      </c>
      <c r="AO222" s="231">
        <v>231244.40966788528</v>
      </c>
      <c r="AP222" s="231">
        <v>233865.01168694996</v>
      </c>
      <c r="AQ222" s="231">
        <v>236637.33918211769</v>
      </c>
      <c r="AR222" s="231">
        <v>239388.49979665549</v>
      </c>
      <c r="AS222" s="231">
        <v>242267.71267290824</v>
      </c>
      <c r="AT222" s="231">
        <v>245261.91437715516</v>
      </c>
      <c r="AU222" s="231">
        <v>248449.66516808132</v>
      </c>
      <c r="AV222" s="231">
        <v>251796.00039910033</v>
      </c>
      <c r="AW222" s="231">
        <v>255175.92565321518</v>
      </c>
      <c r="AX222" s="231">
        <v>258629.06168582951</v>
      </c>
      <c r="AY222" s="231">
        <v>262141.8085324805</v>
      </c>
      <c r="AZ222" s="231">
        <v>265681.09120865795</v>
      </c>
    </row>
    <row r="223" spans="1:52" x14ac:dyDescent="0.35">
      <c r="A223" s="237" t="s">
        <v>119</v>
      </c>
      <c r="B223" s="216">
        <v>217225.17572213893</v>
      </c>
      <c r="C223" s="216">
        <v>217474.53809197192</v>
      </c>
      <c r="D223" s="216">
        <v>228526.87183269067</v>
      </c>
      <c r="E223" s="216">
        <v>221723.65434010018</v>
      </c>
      <c r="F223" s="216">
        <v>225965.52652179499</v>
      </c>
      <c r="G223" s="216">
        <v>236459.42057107485</v>
      </c>
      <c r="H223" s="216">
        <v>257771.90792502684</v>
      </c>
      <c r="I223" s="216">
        <v>250569.21832717548</v>
      </c>
      <c r="J223" s="216">
        <v>226391.48481328672</v>
      </c>
      <c r="K223" s="216">
        <v>220050.2463592563</v>
      </c>
      <c r="L223" s="216">
        <v>216186.28280934633</v>
      </c>
      <c r="M223" s="216">
        <v>204740.86439277159</v>
      </c>
      <c r="N223" s="216">
        <v>192644.84831028248</v>
      </c>
      <c r="O223" s="216">
        <v>178122.78909464728</v>
      </c>
      <c r="P223" s="216">
        <v>172919.56198961375</v>
      </c>
      <c r="Q223" s="216">
        <v>177714.03430302368</v>
      </c>
      <c r="R223" s="216">
        <v>179808.76800074772</v>
      </c>
      <c r="S223" s="216">
        <v>182676.46085745798</v>
      </c>
      <c r="T223" s="216">
        <v>185349.51470707951</v>
      </c>
      <c r="U223" s="216">
        <v>187810.4488837356</v>
      </c>
      <c r="V223" s="216">
        <v>189622.0086480717</v>
      </c>
      <c r="W223" s="216">
        <v>191718.05413039777</v>
      </c>
      <c r="X223" s="216">
        <v>193665.30302056216</v>
      </c>
      <c r="Y223" s="216">
        <v>195721.67247207923</v>
      </c>
      <c r="Z223" s="216">
        <v>197732.03427291685</v>
      </c>
      <c r="AA223" s="216">
        <v>199656.22199373227</v>
      </c>
      <c r="AB223" s="216">
        <v>201801.79280201593</v>
      </c>
      <c r="AC223" s="216">
        <v>203986.50234623638</v>
      </c>
      <c r="AD223" s="216">
        <v>206151.15110840916</v>
      </c>
      <c r="AE223" s="216">
        <v>208311.18664019371</v>
      </c>
      <c r="AF223" s="216">
        <v>210483.10193052818</v>
      </c>
      <c r="AG223" s="216">
        <v>212697.40309446139</v>
      </c>
      <c r="AH223" s="216">
        <v>214972.37658031867</v>
      </c>
      <c r="AI223" s="216">
        <v>217113.80750259018</v>
      </c>
      <c r="AJ223" s="216">
        <v>219307.01428585744</v>
      </c>
      <c r="AK223" s="216">
        <v>221556.03133500364</v>
      </c>
      <c r="AL223" s="216">
        <v>223863.20649270431</v>
      </c>
      <c r="AM223" s="216">
        <v>226240.12213346959</v>
      </c>
      <c r="AN223" s="216">
        <v>228675.77056115025</v>
      </c>
      <c r="AO223" s="216">
        <v>231170.2010476237</v>
      </c>
      <c r="AP223" s="216">
        <v>233786.11621812781</v>
      </c>
      <c r="AQ223" s="216">
        <v>236553.53407297735</v>
      </c>
      <c r="AR223" s="216">
        <v>239299.99541439599</v>
      </c>
      <c r="AS223" s="216">
        <v>242173.94288161304</v>
      </c>
      <c r="AT223" s="216">
        <v>245159.78573793833</v>
      </c>
      <c r="AU223" s="216">
        <v>248340.71323991352</v>
      </c>
      <c r="AV223" s="216">
        <v>251681.16120334141</v>
      </c>
      <c r="AW223" s="216">
        <v>255054.2850740244</v>
      </c>
      <c r="AX223" s="216">
        <v>258499.14241880339</v>
      </c>
      <c r="AY223" s="216">
        <v>261998.09910837389</v>
      </c>
      <c r="AZ223" s="216">
        <v>265528.30310595705</v>
      </c>
    </row>
    <row r="224" spans="1:52" x14ac:dyDescent="0.35">
      <c r="A224" s="237" t="s">
        <v>120</v>
      </c>
      <c r="B224" s="216">
        <v>0</v>
      </c>
      <c r="C224" s="216">
        <v>0</v>
      </c>
      <c r="D224" s="216">
        <v>0</v>
      </c>
      <c r="E224" s="216">
        <v>0</v>
      </c>
      <c r="F224" s="216">
        <v>0</v>
      </c>
      <c r="G224" s="216">
        <v>0</v>
      </c>
      <c r="H224" s="216">
        <v>0</v>
      </c>
      <c r="I224" s="216">
        <v>0</v>
      </c>
      <c r="J224" s="216">
        <v>0</v>
      </c>
      <c r="K224" s="216">
        <v>0</v>
      </c>
      <c r="L224" s="216">
        <v>0</v>
      </c>
      <c r="M224" s="216">
        <v>0</v>
      </c>
      <c r="N224" s="216">
        <v>0</v>
      </c>
      <c r="O224" s="216">
        <v>0</v>
      </c>
      <c r="P224" s="216">
        <v>0</v>
      </c>
      <c r="Q224" s="216">
        <v>0</v>
      </c>
      <c r="R224" s="216">
        <v>1.694086421620471</v>
      </c>
      <c r="S224" s="216">
        <v>4.1501108633832091</v>
      </c>
      <c r="T224" s="216">
        <v>6.9796298720323593</v>
      </c>
      <c r="U224" s="216">
        <v>9.9656803225771196</v>
      </c>
      <c r="V224" s="216">
        <v>13.20843173718605</v>
      </c>
      <c r="W224" s="216">
        <v>16.563065169290773</v>
      </c>
      <c r="X224" s="216">
        <v>19.301844310559353</v>
      </c>
      <c r="Y224" s="216">
        <v>22.046658364867682</v>
      </c>
      <c r="Z224" s="216">
        <v>25.000259696550618</v>
      </c>
      <c r="AA224" s="216">
        <v>28.124418622623391</v>
      </c>
      <c r="AB224" s="216">
        <v>31.236663489246311</v>
      </c>
      <c r="AC224" s="216">
        <v>34.081690119768858</v>
      </c>
      <c r="AD224" s="216">
        <v>37.018486253277402</v>
      </c>
      <c r="AE224" s="216">
        <v>39.711780370732008</v>
      </c>
      <c r="AF224" s="216">
        <v>43.339069308123022</v>
      </c>
      <c r="AG224" s="216">
        <v>46.014146899217025</v>
      </c>
      <c r="AH224" s="216">
        <v>49.085966065055416</v>
      </c>
      <c r="AI224" s="216">
        <v>51.990246513772711</v>
      </c>
      <c r="AJ224" s="216">
        <v>54.634098505323657</v>
      </c>
      <c r="AK224" s="216">
        <v>57.492190958910577</v>
      </c>
      <c r="AL224" s="216">
        <v>61.055580244798769</v>
      </c>
      <c r="AM224" s="216">
        <v>64.173549474929871</v>
      </c>
      <c r="AN224" s="216">
        <v>70.658736314128063</v>
      </c>
      <c r="AO224" s="216">
        <v>73.515967474554458</v>
      </c>
      <c r="AP224" s="216">
        <v>77.877694409601787</v>
      </c>
      <c r="AQ224" s="216">
        <v>82.343532873739235</v>
      </c>
      <c r="AR224" s="216">
        <v>86.501697762522099</v>
      </c>
      <c r="AS224" s="216">
        <v>90.986738639011335</v>
      </c>
      <c r="AT224" s="216">
        <v>97.843996631340758</v>
      </c>
      <c r="AU224" s="216">
        <v>103.21132217386837</v>
      </c>
      <c r="AV224" s="216">
        <v>107.63856041963449</v>
      </c>
      <c r="AW224" s="216">
        <v>112.5234790280055</v>
      </c>
      <c r="AX224" s="216">
        <v>118.1796359651639</v>
      </c>
      <c r="AY224" s="216">
        <v>127.1642374395863</v>
      </c>
      <c r="AZ224" s="216">
        <v>132.76704283626117</v>
      </c>
    </row>
    <row r="225" spans="1:52" x14ac:dyDescent="0.35">
      <c r="A225" s="237" t="s">
        <v>111</v>
      </c>
      <c r="B225" s="216">
        <v>0</v>
      </c>
      <c r="C225" s="216">
        <v>0</v>
      </c>
      <c r="D225" s="216">
        <v>0</v>
      </c>
      <c r="E225" s="216">
        <v>0</v>
      </c>
      <c r="F225" s="216">
        <v>0</v>
      </c>
      <c r="G225" s="216">
        <v>0</v>
      </c>
      <c r="H225" s="216">
        <v>0</v>
      </c>
      <c r="I225" s="216">
        <v>0</v>
      </c>
      <c r="J225" s="216">
        <v>0</v>
      </c>
      <c r="K225" s="216">
        <v>0</v>
      </c>
      <c r="L225" s="216">
        <v>0</v>
      </c>
      <c r="M225" s="216">
        <v>0</v>
      </c>
      <c r="N225" s="216">
        <v>0</v>
      </c>
      <c r="O225" s="216">
        <v>0</v>
      </c>
      <c r="P225" s="216">
        <v>0</v>
      </c>
      <c r="Q225" s="216">
        <v>0</v>
      </c>
      <c r="R225" s="216">
        <v>1.3993161325997442E-5</v>
      </c>
      <c r="S225" s="216">
        <v>4.4175385449447001E-5</v>
      </c>
      <c r="T225" s="216">
        <v>9.6765867639006403E-5</v>
      </c>
      <c r="U225" s="216">
        <v>1.7990298735224918E-4</v>
      </c>
      <c r="V225" s="216">
        <v>3.1461036922736385E-4</v>
      </c>
      <c r="W225" s="216">
        <v>5.2409276149976178E-4</v>
      </c>
      <c r="X225" s="216">
        <v>7.8314603529764922E-4</v>
      </c>
      <c r="Y225" s="216">
        <v>1.1688216893661998E-3</v>
      </c>
      <c r="Z225" s="216">
        <v>1.7867983029607947E-3</v>
      </c>
      <c r="AA225" s="216">
        <v>2.7640709180629854E-3</v>
      </c>
      <c r="AB225" s="216">
        <v>4.1941178751409422E-3</v>
      </c>
      <c r="AC225" s="216">
        <v>6.1599201845461138E-3</v>
      </c>
      <c r="AD225" s="216">
        <v>9.140507086878611E-3</v>
      </c>
      <c r="AE225" s="216">
        <v>1.3157835817873876E-2</v>
      </c>
      <c r="AF225" s="216">
        <v>2.1063442891670642E-2</v>
      </c>
      <c r="AG225" s="216">
        <v>2.9581288336099257E-2</v>
      </c>
      <c r="AH225" s="216">
        <v>4.3588057711270896E-2</v>
      </c>
      <c r="AI225" s="216">
        <v>6.3074594478979576E-2</v>
      </c>
      <c r="AJ225" s="216">
        <v>8.8619450645679082E-2</v>
      </c>
      <c r="AK225" s="216">
        <v>0.12766892535034793</v>
      </c>
      <c r="AL225" s="216">
        <v>0.19754754024622717</v>
      </c>
      <c r="AM225" s="216">
        <v>0.28495715414364453</v>
      </c>
      <c r="AN225" s="216">
        <v>0.53770996993975118</v>
      </c>
      <c r="AO225" s="216">
        <v>0.6926527870297351</v>
      </c>
      <c r="AP225" s="216">
        <v>1.0177744125490007</v>
      </c>
      <c r="AQ225" s="216">
        <v>1.4615762666253052</v>
      </c>
      <c r="AR225" s="216">
        <v>2.0026844969708444</v>
      </c>
      <c r="AS225" s="216">
        <v>2.7830526561936662</v>
      </c>
      <c r="AT225" s="216">
        <v>4.2846425854844066</v>
      </c>
      <c r="AU225" s="216">
        <v>5.7406059939546052</v>
      </c>
      <c r="AV225" s="216">
        <v>7.2006353392785138</v>
      </c>
      <c r="AW225" s="216">
        <v>9.1171001627896615</v>
      </c>
      <c r="AX225" s="216">
        <v>11.739631060952201</v>
      </c>
      <c r="AY225" s="216">
        <v>16.545186667047794</v>
      </c>
      <c r="AZ225" s="216">
        <v>20.02105986466427</v>
      </c>
    </row>
    <row r="226" spans="1:52" x14ac:dyDescent="0.35">
      <c r="A226" s="237" t="s">
        <v>121</v>
      </c>
      <c r="B226" s="216">
        <v>0</v>
      </c>
      <c r="C226" s="216">
        <v>0</v>
      </c>
      <c r="D226" s="216">
        <v>0</v>
      </c>
      <c r="E226" s="216">
        <v>0</v>
      </c>
      <c r="F226" s="216">
        <v>0</v>
      </c>
      <c r="G226" s="216">
        <v>0</v>
      </c>
      <c r="H226" s="216">
        <v>0</v>
      </c>
      <c r="I226" s="216">
        <v>0</v>
      </c>
      <c r="J226" s="216">
        <v>0</v>
      </c>
      <c r="K226" s="216">
        <v>0</v>
      </c>
      <c r="L226" s="216">
        <v>0</v>
      </c>
      <c r="M226" s="216">
        <v>0</v>
      </c>
      <c r="N226" s="216">
        <v>0</v>
      </c>
      <c r="O226" s="216">
        <v>0</v>
      </c>
      <c r="P226" s="216">
        <v>0</v>
      </c>
      <c r="Q226" s="216">
        <v>0</v>
      </c>
      <c r="R226" s="216">
        <v>0</v>
      </c>
      <c r="S226" s="216">
        <v>0</v>
      </c>
      <c r="T226" s="216">
        <v>0</v>
      </c>
      <c r="U226" s="216">
        <v>0</v>
      </c>
      <c r="V226" s="216">
        <v>0</v>
      </c>
      <c r="W226" s="216">
        <v>0</v>
      </c>
      <c r="X226" s="216">
        <v>0</v>
      </c>
      <c r="Y226" s="216">
        <v>0</v>
      </c>
      <c r="Z226" s="216">
        <v>0</v>
      </c>
      <c r="AA226" s="216">
        <v>0</v>
      </c>
      <c r="AB226" s="216">
        <v>0</v>
      </c>
      <c r="AC226" s="216">
        <v>0</v>
      </c>
      <c r="AD226" s="216">
        <v>0</v>
      </c>
      <c r="AE226" s="216">
        <v>0</v>
      </c>
      <c r="AF226" s="216">
        <v>0</v>
      </c>
      <c r="AG226" s="216">
        <v>0</v>
      </c>
      <c r="AH226" s="216">
        <v>0</v>
      </c>
      <c r="AI226" s="216">
        <v>0</v>
      </c>
      <c r="AJ226" s="216">
        <v>0</v>
      </c>
      <c r="AK226" s="216">
        <v>0</v>
      </c>
      <c r="AL226" s="216">
        <v>0</v>
      </c>
      <c r="AM226" s="216">
        <v>0</v>
      </c>
      <c r="AN226" s="216">
        <v>0</v>
      </c>
      <c r="AO226" s="216">
        <v>0</v>
      </c>
      <c r="AP226" s="216">
        <v>0</v>
      </c>
      <c r="AQ226" s="216">
        <v>0</v>
      </c>
      <c r="AR226" s="216">
        <v>0</v>
      </c>
      <c r="AS226" s="216">
        <v>0</v>
      </c>
      <c r="AT226" s="216">
        <v>0</v>
      </c>
      <c r="AU226" s="216">
        <v>0</v>
      </c>
      <c r="AV226" s="216">
        <v>0</v>
      </c>
      <c r="AW226" s="216">
        <v>0</v>
      </c>
      <c r="AX226" s="216">
        <v>0</v>
      </c>
      <c r="AY226" s="216">
        <v>0</v>
      </c>
      <c r="AZ226" s="216">
        <v>0</v>
      </c>
    </row>
    <row r="227" spans="1:52" x14ac:dyDescent="0.35">
      <c r="A227" s="237" t="s">
        <v>122</v>
      </c>
      <c r="B227" s="216">
        <v>0</v>
      </c>
      <c r="C227" s="216">
        <v>0</v>
      </c>
      <c r="D227" s="216">
        <v>0</v>
      </c>
      <c r="E227" s="216">
        <v>0</v>
      </c>
      <c r="F227" s="216">
        <v>0</v>
      </c>
      <c r="G227" s="216">
        <v>0</v>
      </c>
      <c r="H227" s="216">
        <v>0</v>
      </c>
      <c r="I227" s="216">
        <v>0</v>
      </c>
      <c r="J227" s="216">
        <v>0</v>
      </c>
      <c r="K227" s="216">
        <v>0</v>
      </c>
      <c r="L227" s="216">
        <v>0</v>
      </c>
      <c r="M227" s="216">
        <v>0</v>
      </c>
      <c r="N227" s="216">
        <v>0</v>
      </c>
      <c r="O227" s="216">
        <v>0</v>
      </c>
      <c r="P227" s="216">
        <v>0</v>
      </c>
      <c r="Q227" s="216">
        <v>0</v>
      </c>
      <c r="R227" s="216">
        <v>0</v>
      </c>
      <c r="S227" s="216">
        <v>0</v>
      </c>
      <c r="T227" s="216">
        <v>0</v>
      </c>
      <c r="U227" s="216">
        <v>0</v>
      </c>
      <c r="V227" s="216">
        <v>0</v>
      </c>
      <c r="W227" s="216">
        <v>0</v>
      </c>
      <c r="X227" s="216">
        <v>0</v>
      </c>
      <c r="Y227" s="216">
        <v>0</v>
      </c>
      <c r="Z227" s="216">
        <v>0</v>
      </c>
      <c r="AA227" s="216">
        <v>0</v>
      </c>
      <c r="AB227" s="216">
        <v>0</v>
      </c>
      <c r="AC227" s="216">
        <v>0</v>
      </c>
      <c r="AD227" s="216">
        <v>0</v>
      </c>
      <c r="AE227" s="216">
        <v>0</v>
      </c>
      <c r="AF227" s="216">
        <v>0</v>
      </c>
      <c r="AG227" s="216">
        <v>0</v>
      </c>
      <c r="AH227" s="216">
        <v>0</v>
      </c>
      <c r="AI227" s="216">
        <v>0</v>
      </c>
      <c r="AJ227" s="216">
        <v>0</v>
      </c>
      <c r="AK227" s="216">
        <v>0</v>
      </c>
      <c r="AL227" s="216">
        <v>0</v>
      </c>
      <c r="AM227" s="216">
        <v>0</v>
      </c>
      <c r="AN227" s="216">
        <v>0</v>
      </c>
      <c r="AO227" s="216">
        <v>0</v>
      </c>
      <c r="AP227" s="216">
        <v>0</v>
      </c>
      <c r="AQ227" s="216">
        <v>0</v>
      </c>
      <c r="AR227" s="216">
        <v>0</v>
      </c>
      <c r="AS227" s="216">
        <v>0</v>
      </c>
      <c r="AT227" s="216">
        <v>0</v>
      </c>
      <c r="AU227" s="216">
        <v>0</v>
      </c>
      <c r="AV227" s="216">
        <v>0</v>
      </c>
      <c r="AW227" s="216">
        <v>0</v>
      </c>
      <c r="AX227" s="216">
        <v>0</v>
      </c>
      <c r="AY227" s="216">
        <v>0</v>
      </c>
      <c r="AZ227" s="216">
        <v>0</v>
      </c>
    </row>
    <row r="228" spans="1:52" x14ac:dyDescent="0.35">
      <c r="A228" s="237" t="s">
        <v>123</v>
      </c>
      <c r="B228" s="216">
        <v>0</v>
      </c>
      <c r="C228" s="216">
        <v>0</v>
      </c>
      <c r="D228" s="216">
        <v>0</v>
      </c>
      <c r="E228" s="216">
        <v>0</v>
      </c>
      <c r="F228" s="216">
        <v>0</v>
      </c>
      <c r="G228" s="216">
        <v>0</v>
      </c>
      <c r="H228" s="216">
        <v>0</v>
      </c>
      <c r="I228" s="216">
        <v>0</v>
      </c>
      <c r="J228" s="216">
        <v>0</v>
      </c>
      <c r="K228" s="216">
        <v>0</v>
      </c>
      <c r="L228" s="216">
        <v>0</v>
      </c>
      <c r="M228" s="216">
        <v>0</v>
      </c>
      <c r="N228" s="216">
        <v>0</v>
      </c>
      <c r="O228" s="216">
        <v>0</v>
      </c>
      <c r="P228" s="216">
        <v>0</v>
      </c>
      <c r="Q228" s="216">
        <v>0</v>
      </c>
      <c r="R228" s="216">
        <v>0</v>
      </c>
      <c r="S228" s="216">
        <v>0</v>
      </c>
      <c r="T228" s="216">
        <v>0</v>
      </c>
      <c r="U228" s="216">
        <v>0</v>
      </c>
      <c r="V228" s="216">
        <v>0</v>
      </c>
      <c r="W228" s="216">
        <v>0</v>
      </c>
      <c r="X228" s="216">
        <v>0</v>
      </c>
      <c r="Y228" s="216">
        <v>0</v>
      </c>
      <c r="Z228" s="216">
        <v>0</v>
      </c>
      <c r="AA228" s="216">
        <v>0</v>
      </c>
      <c r="AB228" s="216">
        <v>0</v>
      </c>
      <c r="AC228" s="216">
        <v>0</v>
      </c>
      <c r="AD228" s="216">
        <v>0</v>
      </c>
      <c r="AE228" s="216">
        <v>0</v>
      </c>
      <c r="AF228" s="216">
        <v>0</v>
      </c>
      <c r="AG228" s="216">
        <v>0</v>
      </c>
      <c r="AH228" s="216">
        <v>0</v>
      </c>
      <c r="AI228" s="216">
        <v>0</v>
      </c>
      <c r="AJ228" s="216">
        <v>0</v>
      </c>
      <c r="AK228" s="216">
        <v>0</v>
      </c>
      <c r="AL228" s="216">
        <v>0</v>
      </c>
      <c r="AM228" s="216">
        <v>0</v>
      </c>
      <c r="AN228" s="216">
        <v>0</v>
      </c>
      <c r="AO228" s="216">
        <v>0</v>
      </c>
      <c r="AP228" s="216">
        <v>0</v>
      </c>
      <c r="AQ228" s="216">
        <v>0</v>
      </c>
      <c r="AR228" s="216">
        <v>0</v>
      </c>
      <c r="AS228" s="216">
        <v>0</v>
      </c>
      <c r="AT228" s="216">
        <v>0</v>
      </c>
      <c r="AU228" s="216">
        <v>0</v>
      </c>
      <c r="AV228" s="216">
        <v>0</v>
      </c>
      <c r="AW228" s="216">
        <v>0</v>
      </c>
      <c r="AX228" s="216">
        <v>0</v>
      </c>
      <c r="AY228" s="216">
        <v>0</v>
      </c>
      <c r="AZ228" s="216">
        <v>0</v>
      </c>
    </row>
    <row r="229" spans="1:52" x14ac:dyDescent="0.35">
      <c r="A229" s="239" t="s">
        <v>90</v>
      </c>
      <c r="B229" s="231">
        <v>133233.88560000001</v>
      </c>
      <c r="C229" s="231">
        <v>131817.24359999999</v>
      </c>
      <c r="D229" s="231">
        <v>131663.02299999999</v>
      </c>
      <c r="E229" s="231">
        <v>122686.0852</v>
      </c>
      <c r="F229" s="231">
        <v>135846.15100000001</v>
      </c>
      <c r="G229" s="231">
        <v>137681.97440000001</v>
      </c>
      <c r="H229" s="231">
        <v>137410.96909999999</v>
      </c>
      <c r="I229" s="231">
        <v>144208</v>
      </c>
      <c r="J229" s="231">
        <v>143810</v>
      </c>
      <c r="K229" s="231">
        <v>127024</v>
      </c>
      <c r="L229" s="231">
        <v>149114</v>
      </c>
      <c r="M229" s="231">
        <v>137354</v>
      </c>
      <c r="N229" s="231">
        <v>144348</v>
      </c>
      <c r="O229" s="231">
        <v>147107.99999999997</v>
      </c>
      <c r="P229" s="231">
        <v>145516.99999999994</v>
      </c>
      <c r="Q229" s="231">
        <v>141689</v>
      </c>
      <c r="R229" s="231">
        <v>144332.94370175517</v>
      </c>
      <c r="S229" s="231">
        <v>147876.98215980243</v>
      </c>
      <c r="T229" s="231">
        <v>151132.54210299582</v>
      </c>
      <c r="U229" s="231">
        <v>154110.9083343574</v>
      </c>
      <c r="V229" s="231">
        <v>156862.02927186363</v>
      </c>
      <c r="W229" s="231">
        <v>159410.04216825904</v>
      </c>
      <c r="X229" s="231">
        <v>161736.49997471916</v>
      </c>
      <c r="Y229" s="231">
        <v>164331.86247420331</v>
      </c>
      <c r="Z229" s="231">
        <v>166755.04706477033</v>
      </c>
      <c r="AA229" s="231">
        <v>169097.19693251455</v>
      </c>
      <c r="AB229" s="231">
        <v>171350.77097701473</v>
      </c>
      <c r="AC229" s="231">
        <v>173603.05119959975</v>
      </c>
      <c r="AD229" s="231">
        <v>175866.82037763137</v>
      </c>
      <c r="AE229" s="231">
        <v>178140.19369570911</v>
      </c>
      <c r="AF229" s="231">
        <v>180397.67541898327</v>
      </c>
      <c r="AG229" s="231">
        <v>182677.22088673324</v>
      </c>
      <c r="AH229" s="231">
        <v>184944.63117995526</v>
      </c>
      <c r="AI229" s="231">
        <v>187238.53833201516</v>
      </c>
      <c r="AJ229" s="231">
        <v>189572.70422650824</v>
      </c>
      <c r="AK229" s="231">
        <v>191957.11212476724</v>
      </c>
      <c r="AL229" s="231">
        <v>194401.96289805911</v>
      </c>
      <c r="AM229" s="231">
        <v>196937.67308131343</v>
      </c>
      <c r="AN229" s="231">
        <v>199566.11585171783</v>
      </c>
      <c r="AO229" s="231">
        <v>202276.60321325983</v>
      </c>
      <c r="AP229" s="231">
        <v>205110.83697270133</v>
      </c>
      <c r="AQ229" s="231">
        <v>208022.27428788735</v>
      </c>
      <c r="AR229" s="231">
        <v>210980.670723869</v>
      </c>
      <c r="AS229" s="231">
        <v>214019.73103394441</v>
      </c>
      <c r="AT229" s="231">
        <v>217123.16200287623</v>
      </c>
      <c r="AU229" s="231">
        <v>220302.51590967269</v>
      </c>
      <c r="AV229" s="231">
        <v>223531.05400270279</v>
      </c>
      <c r="AW229" s="231">
        <v>226788.68460366453</v>
      </c>
      <c r="AX229" s="231">
        <v>230077.96383200854</v>
      </c>
      <c r="AY229" s="231">
        <v>233366.19053143263</v>
      </c>
      <c r="AZ229" s="231">
        <v>236683.02681856451</v>
      </c>
    </row>
    <row r="230" spans="1:52" x14ac:dyDescent="0.35">
      <c r="A230" s="237" t="s">
        <v>119</v>
      </c>
      <c r="B230" s="216">
        <v>133233.88560000001</v>
      </c>
      <c r="C230" s="216">
        <v>131817.24359999999</v>
      </c>
      <c r="D230" s="216">
        <v>131663.02299999999</v>
      </c>
      <c r="E230" s="216">
        <v>122686.0852</v>
      </c>
      <c r="F230" s="216">
        <v>135846.15100000001</v>
      </c>
      <c r="G230" s="216">
        <v>137681.97440000001</v>
      </c>
      <c r="H230" s="216">
        <v>137410.96909999999</v>
      </c>
      <c r="I230" s="216">
        <v>144208</v>
      </c>
      <c r="J230" s="216">
        <v>143810</v>
      </c>
      <c r="K230" s="216">
        <v>127024</v>
      </c>
      <c r="L230" s="216">
        <v>149114</v>
      </c>
      <c r="M230" s="216">
        <v>137354</v>
      </c>
      <c r="N230" s="216">
        <v>144348</v>
      </c>
      <c r="O230" s="216">
        <v>147107.99999999997</v>
      </c>
      <c r="P230" s="216">
        <v>145516.99999999994</v>
      </c>
      <c r="Q230" s="216">
        <v>141689</v>
      </c>
      <c r="R230" s="216">
        <v>144330.68367005792</v>
      </c>
      <c r="S230" s="216">
        <v>147872.21709207771</v>
      </c>
      <c r="T230" s="216">
        <v>151125.24251459152</v>
      </c>
      <c r="U230" s="216">
        <v>154101.10039429509</v>
      </c>
      <c r="V230" s="216">
        <v>156849.61101292248</v>
      </c>
      <c r="W230" s="216">
        <v>159394.97752880599</v>
      </c>
      <c r="X230" s="216">
        <v>161718.90119421112</v>
      </c>
      <c r="Y230" s="216">
        <v>164311.60707219143</v>
      </c>
      <c r="Z230" s="216">
        <v>166732.36247426725</v>
      </c>
      <c r="AA230" s="216">
        <v>169072.09757876626</v>
      </c>
      <c r="AB230" s="216">
        <v>171323.12427700992</v>
      </c>
      <c r="AC230" s="216">
        <v>173572.79109196027</v>
      </c>
      <c r="AD230" s="216">
        <v>175833.97135190608</v>
      </c>
      <c r="AE230" s="216">
        <v>178104.67292742617</v>
      </c>
      <c r="AF230" s="216">
        <v>180359.4102212865</v>
      </c>
      <c r="AG230" s="216">
        <v>182636.12903466047</v>
      </c>
      <c r="AH230" s="216">
        <v>184900.63843538129</v>
      </c>
      <c r="AI230" s="216">
        <v>187191.78181502403</v>
      </c>
      <c r="AJ230" s="216">
        <v>189523.03089653578</v>
      </c>
      <c r="AK230" s="216">
        <v>191904.42247981118</v>
      </c>
      <c r="AL230" s="216">
        <v>194346.1326765813</v>
      </c>
      <c r="AM230" s="216">
        <v>196878.49729630025</v>
      </c>
      <c r="AN230" s="216">
        <v>199500.85312479115</v>
      </c>
      <c r="AO230" s="216">
        <v>202207.91248101281</v>
      </c>
      <c r="AP230" s="216">
        <v>205038.21268379028</v>
      </c>
      <c r="AQ230" s="216">
        <v>207945.38400906342</v>
      </c>
      <c r="AR230" s="216">
        <v>210899.15769410244</v>
      </c>
      <c r="AS230" s="216">
        <v>213932.77286586919</v>
      </c>
      <c r="AT230" s="216">
        <v>217030.45240794777</v>
      </c>
      <c r="AU230" s="216">
        <v>220202.87698895286</v>
      </c>
      <c r="AV230" s="216">
        <v>223424.11904505611</v>
      </c>
      <c r="AW230" s="216">
        <v>226673.88199320331</v>
      </c>
      <c r="AX230" s="216">
        <v>229954.11100751653</v>
      </c>
      <c r="AY230" s="216">
        <v>233231.15070811505</v>
      </c>
      <c r="AZ230" s="216">
        <v>236536.03501680683</v>
      </c>
    </row>
    <row r="231" spans="1:52" x14ac:dyDescent="0.35">
      <c r="A231" s="237" t="s">
        <v>120</v>
      </c>
      <c r="B231" s="216">
        <v>0</v>
      </c>
      <c r="C231" s="216">
        <v>0</v>
      </c>
      <c r="D231" s="216">
        <v>0</v>
      </c>
      <c r="E231" s="216">
        <v>0</v>
      </c>
      <c r="F231" s="216">
        <v>0</v>
      </c>
      <c r="G231" s="216">
        <v>0</v>
      </c>
      <c r="H231" s="216">
        <v>0</v>
      </c>
      <c r="I231" s="216">
        <v>0</v>
      </c>
      <c r="J231" s="216">
        <v>0</v>
      </c>
      <c r="K231" s="216">
        <v>0</v>
      </c>
      <c r="L231" s="216">
        <v>0</v>
      </c>
      <c r="M231" s="216">
        <v>0</v>
      </c>
      <c r="N231" s="216">
        <v>0</v>
      </c>
      <c r="O231" s="216">
        <v>0</v>
      </c>
      <c r="P231" s="216">
        <v>0</v>
      </c>
      <c r="Q231" s="216">
        <v>0</v>
      </c>
      <c r="R231" s="216">
        <v>2.2600316086409231</v>
      </c>
      <c r="S231" s="216">
        <v>4.7650674602271739</v>
      </c>
      <c r="T231" s="216">
        <v>7.2995878207860976</v>
      </c>
      <c r="U231" s="216">
        <v>9.8079389151937537</v>
      </c>
      <c r="V231" s="216">
        <v>12.418256747594947</v>
      </c>
      <c r="W231" s="216">
        <v>15.06463536670967</v>
      </c>
      <c r="X231" s="216">
        <v>17.598773196728562</v>
      </c>
      <c r="Y231" s="216">
        <v>20.255388722388528</v>
      </c>
      <c r="Z231" s="216">
        <v>22.684567525279004</v>
      </c>
      <c r="AA231" s="216">
        <v>25.099313845804549</v>
      </c>
      <c r="AB231" s="216">
        <v>27.646628682254665</v>
      </c>
      <c r="AC231" s="216">
        <v>30.259979731281579</v>
      </c>
      <c r="AD231" s="216">
        <v>32.848800023684284</v>
      </c>
      <c r="AE231" s="216">
        <v>35.520366494427641</v>
      </c>
      <c r="AF231" s="216">
        <v>38.264482876960479</v>
      </c>
      <c r="AG231" s="216">
        <v>41.090581881185351</v>
      </c>
      <c r="AH231" s="216">
        <v>43.99049668123056</v>
      </c>
      <c r="AI231" s="216">
        <v>46.752688043714315</v>
      </c>
      <c r="AJ231" s="216">
        <v>49.666675998828687</v>
      </c>
      <c r="AK231" s="216">
        <v>52.678107956045928</v>
      </c>
      <c r="AL231" s="216">
        <v>55.810251514592238</v>
      </c>
      <c r="AM231" s="216">
        <v>59.141089507430202</v>
      </c>
      <c r="AN231" s="216">
        <v>65.184693033920823</v>
      </c>
      <c r="AO231" s="216">
        <v>68.57414707668211</v>
      </c>
      <c r="AP231" s="216">
        <v>72.438902535872685</v>
      </c>
      <c r="AQ231" s="216">
        <v>76.591494636090147</v>
      </c>
      <c r="AR231" s="216">
        <v>81.03308883547318</v>
      </c>
      <c r="AS231" s="216">
        <v>86.171098438236612</v>
      </c>
      <c r="AT231" s="216">
        <v>91.471586297711269</v>
      </c>
      <c r="AU231" s="216">
        <v>97.6683438189431</v>
      </c>
      <c r="AV231" s="216">
        <v>103.96462132939902</v>
      </c>
      <c r="AW231" s="216">
        <v>110.47824195876966</v>
      </c>
      <c r="AX231" s="216">
        <v>117.63993384506702</v>
      </c>
      <c r="AY231" s="216">
        <v>126.06075328889349</v>
      </c>
      <c r="AZ231" s="216">
        <v>134.62539700843462</v>
      </c>
    </row>
    <row r="232" spans="1:52" x14ac:dyDescent="0.35">
      <c r="A232" s="237" t="s">
        <v>111</v>
      </c>
      <c r="B232" s="216">
        <v>0</v>
      </c>
      <c r="C232" s="216">
        <v>0</v>
      </c>
      <c r="D232" s="216">
        <v>0</v>
      </c>
      <c r="E232" s="216">
        <v>0</v>
      </c>
      <c r="F232" s="216">
        <v>0</v>
      </c>
      <c r="G232" s="216">
        <v>0</v>
      </c>
      <c r="H232" s="216">
        <v>0</v>
      </c>
      <c r="I232" s="216">
        <v>0</v>
      </c>
      <c r="J232" s="216">
        <v>0</v>
      </c>
      <c r="K232" s="216">
        <v>0</v>
      </c>
      <c r="L232" s="216">
        <v>0</v>
      </c>
      <c r="M232" s="216">
        <v>0</v>
      </c>
      <c r="N232" s="216">
        <v>0</v>
      </c>
      <c r="O232" s="216">
        <v>0</v>
      </c>
      <c r="P232" s="216">
        <v>0</v>
      </c>
      <c r="Q232" s="216">
        <v>0</v>
      </c>
      <c r="R232" s="216">
        <v>8.8621023281713987E-8</v>
      </c>
      <c r="S232" s="216">
        <v>2.6448526576092054E-7</v>
      </c>
      <c r="T232" s="216">
        <v>5.8352223631336141E-7</v>
      </c>
      <c r="U232" s="216">
        <v>1.1471190048222635E-6</v>
      </c>
      <c r="V232" s="216">
        <v>2.1935514166160915E-6</v>
      </c>
      <c r="W232" s="216">
        <v>4.0863485756173039E-6</v>
      </c>
      <c r="X232" s="216">
        <v>7.3113271265539292E-6</v>
      </c>
      <c r="Y232" s="216">
        <v>1.3289512183889531E-5</v>
      </c>
      <c r="Z232" s="216">
        <v>2.2977806963343129E-5</v>
      </c>
      <c r="AA232" s="216">
        <v>3.9902495681850666E-5</v>
      </c>
      <c r="AB232" s="216">
        <v>7.132255595127462E-5</v>
      </c>
      <c r="AC232" s="216">
        <v>1.2790820607723951E-4</v>
      </c>
      <c r="AD232" s="216">
        <v>2.2570158887499732E-4</v>
      </c>
      <c r="AE232" s="216">
        <v>4.0178851062322636E-4</v>
      </c>
      <c r="AF232" s="216">
        <v>7.1481982859949837E-4</v>
      </c>
      <c r="AG232" s="216">
        <v>1.2701916121527883E-3</v>
      </c>
      <c r="AH232" s="216">
        <v>2.2478927599353417E-3</v>
      </c>
      <c r="AI232" s="216">
        <v>3.8289474109623302E-3</v>
      </c>
      <c r="AJ232" s="216">
        <v>6.6539736410017435E-3</v>
      </c>
      <c r="AK232" s="216">
        <v>1.1537000009303744E-2</v>
      </c>
      <c r="AL232" s="216">
        <v>1.9969963219994502E-2</v>
      </c>
      <c r="AM232" s="216">
        <v>3.4695505745231156E-2</v>
      </c>
      <c r="AN232" s="216">
        <v>7.8033892770933963E-2</v>
      </c>
      <c r="AO232" s="216">
        <v>0.11658517034028551</v>
      </c>
      <c r="AP232" s="216">
        <v>0.18538637518784915</v>
      </c>
      <c r="AQ232" s="216">
        <v>0.29878418783858973</v>
      </c>
      <c r="AR232" s="216">
        <v>0.47994093106815677</v>
      </c>
      <c r="AS232" s="216">
        <v>0.78706963698035093</v>
      </c>
      <c r="AT232" s="216">
        <v>1.2380086307662459</v>
      </c>
      <c r="AU232" s="216">
        <v>1.9705769008741274</v>
      </c>
      <c r="AV232" s="216">
        <v>2.9703363172903789</v>
      </c>
      <c r="AW232" s="216">
        <v>4.3243685024395555</v>
      </c>
      <c r="AX232" s="216">
        <v>6.2128906469440413</v>
      </c>
      <c r="AY232" s="216">
        <v>8.9790700286977696</v>
      </c>
      <c r="AZ232" s="216">
        <v>12.366404749238441</v>
      </c>
    </row>
    <row r="233" spans="1:52" x14ac:dyDescent="0.35">
      <c r="A233" s="237" t="s">
        <v>121</v>
      </c>
      <c r="B233" s="216">
        <v>0</v>
      </c>
      <c r="C233" s="216">
        <v>0</v>
      </c>
      <c r="D233" s="216">
        <v>0</v>
      </c>
      <c r="E233" s="216">
        <v>0</v>
      </c>
      <c r="F233" s="216">
        <v>0</v>
      </c>
      <c r="G233" s="216">
        <v>0</v>
      </c>
      <c r="H233" s="216">
        <v>0</v>
      </c>
      <c r="I233" s="216">
        <v>0</v>
      </c>
      <c r="J233" s="216">
        <v>0</v>
      </c>
      <c r="K233" s="216">
        <v>0</v>
      </c>
      <c r="L233" s="216">
        <v>0</v>
      </c>
      <c r="M233" s="216">
        <v>0</v>
      </c>
      <c r="N233" s="216">
        <v>0</v>
      </c>
      <c r="O233" s="216">
        <v>0</v>
      </c>
      <c r="P233" s="216">
        <v>0</v>
      </c>
      <c r="Q233" s="216">
        <v>0</v>
      </c>
      <c r="R233" s="216">
        <v>0</v>
      </c>
      <c r="S233" s="216">
        <v>0</v>
      </c>
      <c r="T233" s="216">
        <v>0</v>
      </c>
      <c r="U233" s="216">
        <v>0</v>
      </c>
      <c r="V233" s="216">
        <v>0</v>
      </c>
      <c r="W233" s="216">
        <v>0</v>
      </c>
      <c r="X233" s="216">
        <v>0</v>
      </c>
      <c r="Y233" s="216">
        <v>0</v>
      </c>
      <c r="Z233" s="216">
        <v>0</v>
      </c>
      <c r="AA233" s="216">
        <v>0</v>
      </c>
      <c r="AB233" s="216">
        <v>0</v>
      </c>
      <c r="AC233" s="216">
        <v>0</v>
      </c>
      <c r="AD233" s="216">
        <v>0</v>
      </c>
      <c r="AE233" s="216">
        <v>0</v>
      </c>
      <c r="AF233" s="216">
        <v>0</v>
      </c>
      <c r="AG233" s="216">
        <v>0</v>
      </c>
      <c r="AH233" s="216">
        <v>0</v>
      </c>
      <c r="AI233" s="216">
        <v>0</v>
      </c>
      <c r="AJ233" s="216">
        <v>0</v>
      </c>
      <c r="AK233" s="216">
        <v>0</v>
      </c>
      <c r="AL233" s="216">
        <v>0</v>
      </c>
      <c r="AM233" s="216">
        <v>0</v>
      </c>
      <c r="AN233" s="216">
        <v>0</v>
      </c>
      <c r="AO233" s="216">
        <v>0</v>
      </c>
      <c r="AP233" s="216">
        <v>0</v>
      </c>
      <c r="AQ233" s="216">
        <v>0</v>
      </c>
      <c r="AR233" s="216">
        <v>0</v>
      </c>
      <c r="AS233" s="216">
        <v>0</v>
      </c>
      <c r="AT233" s="216">
        <v>0</v>
      </c>
      <c r="AU233" s="216">
        <v>0</v>
      </c>
      <c r="AV233" s="216">
        <v>0</v>
      </c>
      <c r="AW233" s="216">
        <v>0</v>
      </c>
      <c r="AX233" s="216">
        <v>0</v>
      </c>
      <c r="AY233" s="216">
        <v>0</v>
      </c>
      <c r="AZ233" s="216">
        <v>0</v>
      </c>
    </row>
    <row r="234" spans="1:52" x14ac:dyDescent="0.35">
      <c r="A234" s="237" t="s">
        <v>122</v>
      </c>
      <c r="B234" s="216">
        <v>0</v>
      </c>
      <c r="C234" s="216">
        <v>0</v>
      </c>
      <c r="D234" s="216">
        <v>0</v>
      </c>
      <c r="E234" s="216">
        <v>0</v>
      </c>
      <c r="F234" s="216">
        <v>0</v>
      </c>
      <c r="G234" s="216">
        <v>0</v>
      </c>
      <c r="H234" s="216">
        <v>0</v>
      </c>
      <c r="I234" s="216">
        <v>0</v>
      </c>
      <c r="J234" s="216">
        <v>0</v>
      </c>
      <c r="K234" s="216">
        <v>0</v>
      </c>
      <c r="L234" s="216">
        <v>0</v>
      </c>
      <c r="M234" s="216">
        <v>0</v>
      </c>
      <c r="N234" s="216">
        <v>0</v>
      </c>
      <c r="O234" s="216">
        <v>0</v>
      </c>
      <c r="P234" s="216">
        <v>0</v>
      </c>
      <c r="Q234" s="216">
        <v>0</v>
      </c>
      <c r="R234" s="216">
        <v>0</v>
      </c>
      <c r="S234" s="216">
        <v>0</v>
      </c>
      <c r="T234" s="216">
        <v>0</v>
      </c>
      <c r="U234" s="216">
        <v>0</v>
      </c>
      <c r="V234" s="216">
        <v>0</v>
      </c>
      <c r="W234" s="216">
        <v>0</v>
      </c>
      <c r="X234" s="216">
        <v>0</v>
      </c>
      <c r="Y234" s="216">
        <v>0</v>
      </c>
      <c r="Z234" s="216">
        <v>0</v>
      </c>
      <c r="AA234" s="216">
        <v>0</v>
      </c>
      <c r="AB234" s="216">
        <v>0</v>
      </c>
      <c r="AC234" s="216">
        <v>0</v>
      </c>
      <c r="AD234" s="216">
        <v>0</v>
      </c>
      <c r="AE234" s="216">
        <v>0</v>
      </c>
      <c r="AF234" s="216">
        <v>0</v>
      </c>
      <c r="AG234" s="216">
        <v>0</v>
      </c>
      <c r="AH234" s="216">
        <v>0</v>
      </c>
      <c r="AI234" s="216">
        <v>0</v>
      </c>
      <c r="AJ234" s="216">
        <v>0</v>
      </c>
      <c r="AK234" s="216">
        <v>0</v>
      </c>
      <c r="AL234" s="216">
        <v>0</v>
      </c>
      <c r="AM234" s="216">
        <v>0</v>
      </c>
      <c r="AN234" s="216">
        <v>0</v>
      </c>
      <c r="AO234" s="216">
        <v>0</v>
      </c>
      <c r="AP234" s="216">
        <v>0</v>
      </c>
      <c r="AQ234" s="216">
        <v>0</v>
      </c>
      <c r="AR234" s="216">
        <v>0</v>
      </c>
      <c r="AS234" s="216">
        <v>0</v>
      </c>
      <c r="AT234" s="216">
        <v>0</v>
      </c>
      <c r="AU234" s="216">
        <v>0</v>
      </c>
      <c r="AV234" s="216">
        <v>0</v>
      </c>
      <c r="AW234" s="216">
        <v>0</v>
      </c>
      <c r="AX234" s="216">
        <v>0</v>
      </c>
      <c r="AY234" s="216">
        <v>0</v>
      </c>
      <c r="AZ234" s="216">
        <v>0</v>
      </c>
    </row>
    <row r="235" spans="1:52" x14ac:dyDescent="0.35">
      <c r="A235" s="238" t="s">
        <v>123</v>
      </c>
      <c r="B235" s="218">
        <v>0</v>
      </c>
      <c r="C235" s="218">
        <v>0</v>
      </c>
      <c r="D235" s="218">
        <v>0</v>
      </c>
      <c r="E235" s="218">
        <v>0</v>
      </c>
      <c r="F235" s="218">
        <v>0</v>
      </c>
      <c r="G235" s="218">
        <v>0</v>
      </c>
      <c r="H235" s="218">
        <v>0</v>
      </c>
      <c r="I235" s="218">
        <v>0</v>
      </c>
      <c r="J235" s="218">
        <v>0</v>
      </c>
      <c r="K235" s="218">
        <v>0</v>
      </c>
      <c r="L235" s="218">
        <v>0</v>
      </c>
      <c r="M235" s="218">
        <v>0</v>
      </c>
      <c r="N235" s="218">
        <v>0</v>
      </c>
      <c r="O235" s="218">
        <v>0</v>
      </c>
      <c r="P235" s="218">
        <v>0</v>
      </c>
      <c r="Q235" s="218">
        <v>0</v>
      </c>
      <c r="R235" s="218">
        <v>0</v>
      </c>
      <c r="S235" s="218">
        <v>0</v>
      </c>
      <c r="T235" s="218">
        <v>0</v>
      </c>
      <c r="U235" s="218">
        <v>0</v>
      </c>
      <c r="V235" s="218">
        <v>0</v>
      </c>
      <c r="W235" s="218">
        <v>0</v>
      </c>
      <c r="X235" s="218">
        <v>0</v>
      </c>
      <c r="Y235" s="218">
        <v>0</v>
      </c>
      <c r="Z235" s="218">
        <v>0</v>
      </c>
      <c r="AA235" s="218">
        <v>0</v>
      </c>
      <c r="AB235" s="218">
        <v>0</v>
      </c>
      <c r="AC235" s="218">
        <v>0</v>
      </c>
      <c r="AD235" s="218">
        <v>0</v>
      </c>
      <c r="AE235" s="218">
        <v>0</v>
      </c>
      <c r="AF235" s="218">
        <v>0</v>
      </c>
      <c r="AG235" s="218">
        <v>0</v>
      </c>
      <c r="AH235" s="218">
        <v>0</v>
      </c>
      <c r="AI235" s="218">
        <v>0</v>
      </c>
      <c r="AJ235" s="218">
        <v>0</v>
      </c>
      <c r="AK235" s="218">
        <v>0</v>
      </c>
      <c r="AL235" s="218">
        <v>0</v>
      </c>
      <c r="AM235" s="218">
        <v>0</v>
      </c>
      <c r="AN235" s="218">
        <v>0</v>
      </c>
      <c r="AO235" s="218">
        <v>0</v>
      </c>
      <c r="AP235" s="218">
        <v>0</v>
      </c>
      <c r="AQ235" s="218">
        <v>0</v>
      </c>
      <c r="AR235" s="218">
        <v>0</v>
      </c>
      <c r="AS235" s="218">
        <v>0</v>
      </c>
      <c r="AT235" s="218">
        <v>0</v>
      </c>
      <c r="AU235" s="218">
        <v>0</v>
      </c>
      <c r="AV235" s="218">
        <v>0</v>
      </c>
      <c r="AW235" s="218">
        <v>0</v>
      </c>
      <c r="AX235" s="218">
        <v>0</v>
      </c>
      <c r="AY235" s="218">
        <v>0</v>
      </c>
      <c r="AZ235" s="218">
        <v>0</v>
      </c>
    </row>
    <row r="236" spans="1:52" x14ac:dyDescent="0.35">
      <c r="A236" s="234"/>
      <c r="B236" s="234"/>
      <c r="C236" s="234"/>
      <c r="D236" s="234"/>
      <c r="E236" s="234"/>
      <c r="F236" s="234"/>
      <c r="G236" s="234"/>
      <c r="H236" s="234"/>
      <c r="I236" s="234"/>
      <c r="J236" s="234"/>
      <c r="K236" s="234"/>
      <c r="L236" s="235"/>
      <c r="M236" s="235"/>
      <c r="N236" s="235"/>
      <c r="O236" s="235"/>
      <c r="P236" s="235"/>
      <c r="Q236" s="235"/>
      <c r="R236" s="235"/>
      <c r="S236" s="235"/>
      <c r="T236" s="235"/>
      <c r="U236" s="235"/>
      <c r="V236" s="235"/>
      <c r="W236" s="235"/>
      <c r="X236" s="235"/>
      <c r="Y236" s="235"/>
      <c r="Z236" s="235"/>
      <c r="AA236" s="235"/>
      <c r="AB236" s="235"/>
      <c r="AC236" s="235"/>
      <c r="AD236" s="235"/>
      <c r="AE236" s="235"/>
      <c r="AF236" s="235"/>
      <c r="AG236" s="235"/>
      <c r="AH236" s="235"/>
      <c r="AI236" s="235"/>
      <c r="AJ236" s="235"/>
      <c r="AK236" s="235"/>
      <c r="AL236" s="235"/>
      <c r="AM236" s="235"/>
      <c r="AN236" s="235"/>
      <c r="AO236" s="235"/>
      <c r="AP236" s="235"/>
      <c r="AQ236" s="235"/>
      <c r="AR236" s="235"/>
      <c r="AS236" s="235"/>
      <c r="AT236" s="235"/>
      <c r="AU236" s="235"/>
      <c r="AV236" s="235"/>
      <c r="AW236" s="235"/>
      <c r="AX236" s="235"/>
      <c r="AY236" s="235"/>
      <c r="AZ236" s="235"/>
    </row>
    <row r="237" spans="1:52" x14ac:dyDescent="0.35">
      <c r="A237" s="207" t="s">
        <v>124</v>
      </c>
      <c r="B237" s="225">
        <v>11062070.256108882</v>
      </c>
      <c r="C237" s="225">
        <v>11666762.146641364</v>
      </c>
      <c r="D237" s="225">
        <v>12084425.813305769</v>
      </c>
      <c r="E237" s="225">
        <v>12553796.60860594</v>
      </c>
      <c r="F237" s="225">
        <v>13469983.95450007</v>
      </c>
      <c r="G237" s="225">
        <v>13956327.507664297</v>
      </c>
      <c r="H237" s="225">
        <v>15249990.668493455</v>
      </c>
      <c r="I237" s="225">
        <v>16113925.609675713</v>
      </c>
      <c r="J237" s="225">
        <v>16558205.620667715</v>
      </c>
      <c r="K237" s="225">
        <v>15169845.426047795</v>
      </c>
      <c r="L237" s="225">
        <v>15191394.957611829</v>
      </c>
      <c r="M237" s="225">
        <v>15443764.477951121</v>
      </c>
      <c r="N237" s="225">
        <v>14507386.225815414</v>
      </c>
      <c r="O237" s="225">
        <v>13962584.294403829</v>
      </c>
      <c r="P237" s="225">
        <v>13748366.942734282</v>
      </c>
      <c r="Q237" s="225">
        <v>14053817.860116271</v>
      </c>
      <c r="R237" s="225">
        <v>14284608.262736659</v>
      </c>
      <c r="S237" s="225">
        <v>14561955.245698821</v>
      </c>
      <c r="T237" s="225">
        <v>14833496.500348492</v>
      </c>
      <c r="U237" s="225">
        <v>15078555.005140183</v>
      </c>
      <c r="V237" s="225">
        <v>15301049.524569925</v>
      </c>
      <c r="W237" s="225">
        <v>15503660.950618014</v>
      </c>
      <c r="X237" s="225">
        <v>15689406.006695589</v>
      </c>
      <c r="Y237" s="225">
        <v>15894200.883514723</v>
      </c>
      <c r="Z237" s="225">
        <v>16088427.047021121</v>
      </c>
      <c r="AA237" s="225">
        <v>16278467.558421507</v>
      </c>
      <c r="AB237" s="225">
        <v>16468249.243430229</v>
      </c>
      <c r="AC237" s="225">
        <v>16656740.187356923</v>
      </c>
      <c r="AD237" s="225">
        <v>16846176.080588486</v>
      </c>
      <c r="AE237" s="225">
        <v>17038360.72119385</v>
      </c>
      <c r="AF237" s="225">
        <v>17234369.254757196</v>
      </c>
      <c r="AG237" s="225">
        <v>17432438.935890112</v>
      </c>
      <c r="AH237" s="225">
        <v>17633243.143271994</v>
      </c>
      <c r="AI237" s="225">
        <v>17839582.185333189</v>
      </c>
      <c r="AJ237" s="225">
        <v>18052925.789198801</v>
      </c>
      <c r="AK237" s="225">
        <v>18274356.152992878</v>
      </c>
      <c r="AL237" s="225">
        <v>18506167.67001418</v>
      </c>
      <c r="AM237" s="225">
        <v>18684783.076736875</v>
      </c>
      <c r="AN237" s="225">
        <v>18870545.744529985</v>
      </c>
      <c r="AO237" s="225">
        <v>19062645.291985314</v>
      </c>
      <c r="AP237" s="225">
        <v>19260282.29726753</v>
      </c>
      <c r="AQ237" s="225">
        <v>19457962.859908026</v>
      </c>
      <c r="AR237" s="225">
        <v>19660810.71326258</v>
      </c>
      <c r="AS237" s="225">
        <v>19869397.163082577</v>
      </c>
      <c r="AT237" s="225">
        <v>20087907.48378218</v>
      </c>
      <c r="AU237" s="225">
        <v>20320992.984542433</v>
      </c>
      <c r="AV237" s="225">
        <v>20569486.333162576</v>
      </c>
      <c r="AW237" s="225">
        <v>20828461.507032704</v>
      </c>
      <c r="AX237" s="225">
        <v>21094469.211956318</v>
      </c>
      <c r="AY237" s="225">
        <v>21365654.434076436</v>
      </c>
      <c r="AZ237" s="225">
        <v>21639428.306726687</v>
      </c>
    </row>
    <row r="238" spans="1:52" x14ac:dyDescent="0.35">
      <c r="A238" s="239" t="s">
        <v>125</v>
      </c>
      <c r="B238" s="231">
        <v>851185.23745815526</v>
      </c>
      <c r="C238" s="231">
        <v>867236.54781955807</v>
      </c>
      <c r="D238" s="231">
        <v>873424.72006121313</v>
      </c>
      <c r="E238" s="231">
        <v>898579.45646175812</v>
      </c>
      <c r="F238" s="231">
        <v>934375.01143033348</v>
      </c>
      <c r="G238" s="231">
        <v>926962.90147520462</v>
      </c>
      <c r="H238" s="231">
        <v>916767.96469297097</v>
      </c>
      <c r="I238" s="231">
        <v>899858.53873657528</v>
      </c>
      <c r="J238" s="231">
        <v>898526.28401048726</v>
      </c>
      <c r="K238" s="231">
        <v>792315.38420271326</v>
      </c>
      <c r="L238" s="231">
        <v>864437.37703679083</v>
      </c>
      <c r="M238" s="231">
        <v>890711.40024025296</v>
      </c>
      <c r="N238" s="231">
        <v>878316.41147852887</v>
      </c>
      <c r="O238" s="231">
        <v>904960.68951598974</v>
      </c>
      <c r="P238" s="231">
        <v>950857.00951719226</v>
      </c>
      <c r="Q238" s="231">
        <v>934012.70063174504</v>
      </c>
      <c r="R238" s="231">
        <v>946786.39843538043</v>
      </c>
      <c r="S238" s="231">
        <v>962970.12938879523</v>
      </c>
      <c r="T238" s="231">
        <v>978198.36067451595</v>
      </c>
      <c r="U238" s="231">
        <v>991677.95958554884</v>
      </c>
      <c r="V238" s="231">
        <v>1003785.4684587206</v>
      </c>
      <c r="W238" s="231">
        <v>1014982.8789461115</v>
      </c>
      <c r="X238" s="231">
        <v>1025459.5373941131</v>
      </c>
      <c r="Y238" s="231">
        <v>1036716.3586679396</v>
      </c>
      <c r="Z238" s="231">
        <v>1047642.399625422</v>
      </c>
      <c r="AA238" s="231">
        <v>1058488.5423490284</v>
      </c>
      <c r="AB238" s="231">
        <v>1069605.5779623617</v>
      </c>
      <c r="AC238" s="231">
        <v>1080915.1545607236</v>
      </c>
      <c r="AD238" s="231">
        <v>1092366.0116540361</v>
      </c>
      <c r="AE238" s="231">
        <v>1103878.0049821637</v>
      </c>
      <c r="AF238" s="231">
        <v>1115354.097363262</v>
      </c>
      <c r="AG238" s="231">
        <v>1126635.1009755176</v>
      </c>
      <c r="AH238" s="231">
        <v>1137881.3781318038</v>
      </c>
      <c r="AI238" s="231">
        <v>1149283.1031302118</v>
      </c>
      <c r="AJ238" s="231">
        <v>1160974.0852377685</v>
      </c>
      <c r="AK238" s="231">
        <v>1173066.9992823165</v>
      </c>
      <c r="AL238" s="231">
        <v>1185691.9715383563</v>
      </c>
      <c r="AM238" s="231">
        <v>1198063.0026798344</v>
      </c>
      <c r="AN238" s="231">
        <v>1210861.5834776985</v>
      </c>
      <c r="AO238" s="231">
        <v>1224042.882248651</v>
      </c>
      <c r="AP238" s="231">
        <v>1237566.5022964552</v>
      </c>
      <c r="AQ238" s="231">
        <v>1250889.7667026734</v>
      </c>
      <c r="AR238" s="231">
        <v>1264540.7198560261</v>
      </c>
      <c r="AS238" s="231">
        <v>1278400.340149425</v>
      </c>
      <c r="AT238" s="231">
        <v>1292593.7754877505</v>
      </c>
      <c r="AU238" s="231">
        <v>1307271.9377873824</v>
      </c>
      <c r="AV238" s="231">
        <v>1322550.5392355754</v>
      </c>
      <c r="AW238" s="231">
        <v>1338144.1238896539</v>
      </c>
      <c r="AX238" s="231">
        <v>1353953.3719549242</v>
      </c>
      <c r="AY238" s="231">
        <v>1369967.6151600815</v>
      </c>
      <c r="AZ238" s="231">
        <v>1386110.1627148502</v>
      </c>
    </row>
    <row r="239" spans="1:52" x14ac:dyDescent="0.35">
      <c r="A239" s="237" t="s">
        <v>119</v>
      </c>
      <c r="B239" s="216">
        <v>851185.23745815526</v>
      </c>
      <c r="C239" s="216">
        <v>867236.54781955807</v>
      </c>
      <c r="D239" s="216">
        <v>873424.72006121313</v>
      </c>
      <c r="E239" s="216">
        <v>898579.45646175812</v>
      </c>
      <c r="F239" s="216">
        <v>934375.01143033348</v>
      </c>
      <c r="G239" s="216">
        <v>926962.90147520462</v>
      </c>
      <c r="H239" s="216">
        <v>916767.96469297097</v>
      </c>
      <c r="I239" s="216">
        <v>899858.53873657528</v>
      </c>
      <c r="J239" s="216">
        <v>898526.28401048726</v>
      </c>
      <c r="K239" s="216">
        <v>792315.38420271326</v>
      </c>
      <c r="L239" s="216">
        <v>864437.37703679083</v>
      </c>
      <c r="M239" s="216">
        <v>890711.40024025296</v>
      </c>
      <c r="N239" s="216">
        <v>878316.41147852887</v>
      </c>
      <c r="O239" s="216">
        <v>904960.68951598974</v>
      </c>
      <c r="P239" s="216">
        <v>950857.00951719226</v>
      </c>
      <c r="Q239" s="216">
        <v>934012.70063174504</v>
      </c>
      <c r="R239" s="216">
        <v>946777.5103795575</v>
      </c>
      <c r="S239" s="216">
        <v>962950.66100267775</v>
      </c>
      <c r="T239" s="216">
        <v>978167.90991517273</v>
      </c>
      <c r="U239" s="216">
        <v>991636.80999872484</v>
      </c>
      <c r="V239" s="216">
        <v>1003732.9845861774</v>
      </c>
      <c r="W239" s="216">
        <v>1014919.2399564198</v>
      </c>
      <c r="X239" s="216">
        <v>1025385.275043773</v>
      </c>
      <c r="Y239" s="216">
        <v>1036630.7811330401</v>
      </c>
      <c r="Z239" s="216">
        <v>1047546.5536270948</v>
      </c>
      <c r="AA239" s="216">
        <v>1058382.5618957079</v>
      </c>
      <c r="AB239" s="216">
        <v>1069489.1194342417</v>
      </c>
      <c r="AC239" s="216">
        <v>1080787.9781713688</v>
      </c>
      <c r="AD239" s="216">
        <v>1092228.8208295121</v>
      </c>
      <c r="AE239" s="216">
        <v>1103730.2046234396</v>
      </c>
      <c r="AF239" s="216">
        <v>1115196.3812254143</v>
      </c>
      <c r="AG239" s="216">
        <v>1126466.7636986328</v>
      </c>
      <c r="AH239" s="216">
        <v>1137702.5456021056</v>
      </c>
      <c r="AI239" s="216">
        <v>1149093.0848272995</v>
      </c>
      <c r="AJ239" s="216">
        <v>1160774.0035839675</v>
      </c>
      <c r="AK239" s="216">
        <v>1172855.1957245346</v>
      </c>
      <c r="AL239" s="216">
        <v>1185469.2472544885</v>
      </c>
      <c r="AM239" s="216">
        <v>1197828.3572912235</v>
      </c>
      <c r="AN239" s="216">
        <v>1210616.1615344838</v>
      </c>
      <c r="AO239" s="216">
        <v>1223788.1273546799</v>
      </c>
      <c r="AP239" s="216">
        <v>1237301.6259228238</v>
      </c>
      <c r="AQ239" s="216">
        <v>1250610.417479269</v>
      </c>
      <c r="AR239" s="216">
        <v>1264246.647240395</v>
      </c>
      <c r="AS239" s="216">
        <v>1278092.9277798932</v>
      </c>
      <c r="AT239" s="216">
        <v>1292216.2251370049</v>
      </c>
      <c r="AU239" s="216">
        <v>1306876.9174961506</v>
      </c>
      <c r="AV239" s="216">
        <v>1322136.523417373</v>
      </c>
      <c r="AW239" s="216">
        <v>1337705.7297225741</v>
      </c>
      <c r="AX239" s="216">
        <v>1353485.0940126984</v>
      </c>
      <c r="AY239" s="216">
        <v>1369470.7378934284</v>
      </c>
      <c r="AZ239" s="216">
        <v>1385571.3784870422</v>
      </c>
    </row>
    <row r="240" spans="1:52" x14ac:dyDescent="0.35">
      <c r="A240" s="237" t="s">
        <v>120</v>
      </c>
      <c r="B240" s="216">
        <v>0</v>
      </c>
      <c r="C240" s="216">
        <v>0</v>
      </c>
      <c r="D240" s="216">
        <v>0</v>
      </c>
      <c r="E240" s="216">
        <v>0</v>
      </c>
      <c r="F240" s="216">
        <v>0</v>
      </c>
      <c r="G240" s="216">
        <v>0</v>
      </c>
      <c r="H240" s="216">
        <v>0</v>
      </c>
      <c r="I240" s="216">
        <v>0</v>
      </c>
      <c r="J240" s="216">
        <v>0</v>
      </c>
      <c r="K240" s="216">
        <v>0</v>
      </c>
      <c r="L240" s="216">
        <v>0</v>
      </c>
      <c r="M240" s="216">
        <v>0</v>
      </c>
      <c r="N240" s="216">
        <v>0</v>
      </c>
      <c r="O240" s="216">
        <v>0</v>
      </c>
      <c r="P240" s="216">
        <v>0</v>
      </c>
      <c r="Q240" s="216">
        <v>0</v>
      </c>
      <c r="R240" s="216">
        <v>8.8878736989838423</v>
      </c>
      <c r="S240" s="216">
        <v>19.467888015642952</v>
      </c>
      <c r="T240" s="216">
        <v>30.449785360359279</v>
      </c>
      <c r="U240" s="216">
        <v>41.147939519686787</v>
      </c>
      <c r="V240" s="216">
        <v>52.481188858323073</v>
      </c>
      <c r="W240" s="216">
        <v>63.63482857994201</v>
      </c>
      <c r="X240" s="216">
        <v>74.256143894522495</v>
      </c>
      <c r="Y240" s="216">
        <v>85.56820632176516</v>
      </c>
      <c r="Z240" s="216">
        <v>95.832600165187671</v>
      </c>
      <c r="AA240" s="216">
        <v>105.96134012872479</v>
      </c>
      <c r="AB240" s="216">
        <v>116.43095744884931</v>
      </c>
      <c r="AC240" s="216">
        <v>127.13651485011142</v>
      </c>
      <c r="AD240" s="216">
        <v>137.13476550571249</v>
      </c>
      <c r="AE240" s="216">
        <v>147.71987906914842</v>
      </c>
      <c r="AF240" s="216">
        <v>157.60420603071941</v>
      </c>
      <c r="AG240" s="216">
        <v>168.18004038993274</v>
      </c>
      <c r="AH240" s="216">
        <v>178.61091221710089</v>
      </c>
      <c r="AI240" s="216">
        <v>189.70186994528032</v>
      </c>
      <c r="AJ240" s="216">
        <v>199.64918129572817</v>
      </c>
      <c r="AK240" s="216">
        <v>211.18814473460571</v>
      </c>
      <c r="AL240" s="216">
        <v>221.89013131607703</v>
      </c>
      <c r="AM240" s="216">
        <v>233.47965035311202</v>
      </c>
      <c r="AN240" s="216">
        <v>243.86870734957012</v>
      </c>
      <c r="AO240" s="216">
        <v>252.7717135418572</v>
      </c>
      <c r="AP240" s="216">
        <v>262.34133642774987</v>
      </c>
      <c r="AQ240" s="216">
        <v>275.77397182082166</v>
      </c>
      <c r="AR240" s="216">
        <v>289.1375278839011</v>
      </c>
      <c r="AS240" s="216">
        <v>300.98881911675954</v>
      </c>
      <c r="AT240" s="216">
        <v>361.88498969924484</v>
      </c>
      <c r="AU240" s="216">
        <v>376.61815236997347</v>
      </c>
      <c r="AV240" s="216">
        <v>392.16424341305742</v>
      </c>
      <c r="AW240" s="216">
        <v>411.45435745906093</v>
      </c>
      <c r="AX240" s="216">
        <v>434.42914239940222</v>
      </c>
      <c r="AY240" s="216">
        <v>455.66517714990505</v>
      </c>
      <c r="AZ240" s="216">
        <v>485.70015085314776</v>
      </c>
    </row>
    <row r="241" spans="1:52" x14ac:dyDescent="0.35">
      <c r="A241" s="237" t="s">
        <v>111</v>
      </c>
      <c r="B241" s="216">
        <v>0</v>
      </c>
      <c r="C241" s="216">
        <v>0</v>
      </c>
      <c r="D241" s="216">
        <v>0</v>
      </c>
      <c r="E241" s="216">
        <v>0</v>
      </c>
      <c r="F241" s="216">
        <v>0</v>
      </c>
      <c r="G241" s="216">
        <v>0</v>
      </c>
      <c r="H241" s="216">
        <v>0</v>
      </c>
      <c r="I241" s="216">
        <v>0</v>
      </c>
      <c r="J241" s="216">
        <v>0</v>
      </c>
      <c r="K241" s="216">
        <v>0</v>
      </c>
      <c r="L241" s="216">
        <v>0</v>
      </c>
      <c r="M241" s="216">
        <v>0</v>
      </c>
      <c r="N241" s="216">
        <v>0</v>
      </c>
      <c r="O241" s="216">
        <v>0</v>
      </c>
      <c r="P241" s="216">
        <v>0</v>
      </c>
      <c r="Q241" s="216">
        <v>0</v>
      </c>
      <c r="R241" s="216">
        <v>1.8212397506671451E-4</v>
      </c>
      <c r="S241" s="216">
        <v>4.9810184754914982E-4</v>
      </c>
      <c r="T241" s="216">
        <v>9.7398287365666109E-4</v>
      </c>
      <c r="U241" s="216">
        <v>1.6473043248561774E-3</v>
      </c>
      <c r="V241" s="216">
        <v>2.6836849362263811E-3</v>
      </c>
      <c r="W241" s="216">
        <v>4.1611118200541837E-3</v>
      </c>
      <c r="X241" s="216">
        <v>6.2064456710235168E-3</v>
      </c>
      <c r="Y241" s="216">
        <v>9.3285777081342555E-3</v>
      </c>
      <c r="Z241" s="216">
        <v>1.339816194726118E-2</v>
      </c>
      <c r="AA241" s="216">
        <v>1.9113191805061464E-2</v>
      </c>
      <c r="AB241" s="216">
        <v>2.7570671261748496E-2</v>
      </c>
      <c r="AC241" s="216">
        <v>3.9874504605254407E-2</v>
      </c>
      <c r="AD241" s="216">
        <v>5.6059018327365755E-2</v>
      </c>
      <c r="AE241" s="216">
        <v>8.0479654895404693E-2</v>
      </c>
      <c r="AF241" s="216">
        <v>0.11193181687731857</v>
      </c>
      <c r="AG241" s="216">
        <v>0.15723649491477154</v>
      </c>
      <c r="AH241" s="216">
        <v>0.22161748117655558</v>
      </c>
      <c r="AI241" s="216">
        <v>0.31643296699754903</v>
      </c>
      <c r="AJ241" s="216">
        <v>0.43247250528012654</v>
      </c>
      <c r="AK241" s="216">
        <v>0.61541304728487856</v>
      </c>
      <c r="AL241" s="216">
        <v>0.83415255150746181</v>
      </c>
      <c r="AM241" s="216">
        <v>1.1657382577801556</v>
      </c>
      <c r="AN241" s="216">
        <v>1.5532358651594793</v>
      </c>
      <c r="AO241" s="216">
        <v>1.9831804293973165</v>
      </c>
      <c r="AP241" s="216">
        <v>2.5350372037805426</v>
      </c>
      <c r="AQ241" s="216">
        <v>3.575251583636244</v>
      </c>
      <c r="AR241" s="216">
        <v>4.9350877472839505</v>
      </c>
      <c r="AS241" s="216">
        <v>6.4235504150452529</v>
      </c>
      <c r="AT241" s="216">
        <v>15.665361046242776</v>
      </c>
      <c r="AU241" s="216">
        <v>18.402138861746792</v>
      </c>
      <c r="AV241" s="216">
        <v>21.851574789335213</v>
      </c>
      <c r="AW241" s="216">
        <v>26.939809620939869</v>
      </c>
      <c r="AX241" s="216">
        <v>33.848799826260922</v>
      </c>
      <c r="AY241" s="216">
        <v>41.212089503076214</v>
      </c>
      <c r="AZ241" s="216">
        <v>53.084076954641745</v>
      </c>
    </row>
    <row r="242" spans="1:52" x14ac:dyDescent="0.35">
      <c r="A242" s="237" t="s">
        <v>121</v>
      </c>
      <c r="B242" s="216">
        <v>0</v>
      </c>
      <c r="C242" s="216">
        <v>0</v>
      </c>
      <c r="D242" s="216">
        <v>0</v>
      </c>
      <c r="E242" s="216">
        <v>0</v>
      </c>
      <c r="F242" s="216">
        <v>0</v>
      </c>
      <c r="G242" s="216">
        <v>0</v>
      </c>
      <c r="H242" s="216">
        <v>0</v>
      </c>
      <c r="I242" s="216">
        <v>0</v>
      </c>
      <c r="J242" s="216">
        <v>0</v>
      </c>
      <c r="K242" s="216">
        <v>0</v>
      </c>
      <c r="L242" s="216">
        <v>0</v>
      </c>
      <c r="M242" s="216">
        <v>0</v>
      </c>
      <c r="N242" s="216">
        <v>0</v>
      </c>
      <c r="O242" s="216">
        <v>0</v>
      </c>
      <c r="P242" s="216">
        <v>0</v>
      </c>
      <c r="Q242" s="216">
        <v>0</v>
      </c>
      <c r="R242" s="216">
        <v>0</v>
      </c>
      <c r="S242" s="216">
        <v>0</v>
      </c>
      <c r="T242" s="216">
        <v>0</v>
      </c>
      <c r="U242" s="216">
        <v>0</v>
      </c>
      <c r="V242" s="216">
        <v>0</v>
      </c>
      <c r="W242" s="216">
        <v>0</v>
      </c>
      <c r="X242" s="216">
        <v>0</v>
      </c>
      <c r="Y242" s="216">
        <v>0</v>
      </c>
      <c r="Z242" s="216">
        <v>0</v>
      </c>
      <c r="AA242" s="216">
        <v>0</v>
      </c>
      <c r="AB242" s="216">
        <v>0</v>
      </c>
      <c r="AC242" s="216">
        <v>0</v>
      </c>
      <c r="AD242" s="216">
        <v>0</v>
      </c>
      <c r="AE242" s="216">
        <v>0</v>
      </c>
      <c r="AF242" s="216">
        <v>0</v>
      </c>
      <c r="AG242" s="216">
        <v>0</v>
      </c>
      <c r="AH242" s="216">
        <v>0</v>
      </c>
      <c r="AI242" s="216">
        <v>0</v>
      </c>
      <c r="AJ242" s="216">
        <v>0</v>
      </c>
      <c r="AK242" s="216">
        <v>0</v>
      </c>
      <c r="AL242" s="216">
        <v>0</v>
      </c>
      <c r="AM242" s="216">
        <v>0</v>
      </c>
      <c r="AN242" s="216">
        <v>0</v>
      </c>
      <c r="AO242" s="216">
        <v>0</v>
      </c>
      <c r="AP242" s="216">
        <v>0</v>
      </c>
      <c r="AQ242" s="216">
        <v>0</v>
      </c>
      <c r="AR242" s="216">
        <v>0</v>
      </c>
      <c r="AS242" s="216">
        <v>0</v>
      </c>
      <c r="AT242" s="216">
        <v>0</v>
      </c>
      <c r="AU242" s="216">
        <v>0</v>
      </c>
      <c r="AV242" s="216">
        <v>0</v>
      </c>
      <c r="AW242" s="216">
        <v>0</v>
      </c>
      <c r="AX242" s="216">
        <v>0</v>
      </c>
      <c r="AY242" s="216">
        <v>0</v>
      </c>
      <c r="AZ242" s="216">
        <v>0</v>
      </c>
    </row>
    <row r="243" spans="1:52" x14ac:dyDescent="0.35">
      <c r="A243" s="237" t="s">
        <v>122</v>
      </c>
      <c r="B243" s="216">
        <v>0</v>
      </c>
      <c r="C243" s="216">
        <v>0</v>
      </c>
      <c r="D243" s="216">
        <v>0</v>
      </c>
      <c r="E243" s="216">
        <v>0</v>
      </c>
      <c r="F243" s="216">
        <v>0</v>
      </c>
      <c r="G243" s="216">
        <v>0</v>
      </c>
      <c r="H243" s="216">
        <v>0</v>
      </c>
      <c r="I243" s="216">
        <v>0</v>
      </c>
      <c r="J243" s="216">
        <v>0</v>
      </c>
      <c r="K243" s="216">
        <v>0</v>
      </c>
      <c r="L243" s="216">
        <v>0</v>
      </c>
      <c r="M243" s="216">
        <v>0</v>
      </c>
      <c r="N243" s="216">
        <v>0</v>
      </c>
      <c r="O243" s="216">
        <v>0</v>
      </c>
      <c r="P243" s="216">
        <v>0</v>
      </c>
      <c r="Q243" s="216">
        <v>0</v>
      </c>
      <c r="R243" s="216">
        <v>0</v>
      </c>
      <c r="S243" s="216">
        <v>0</v>
      </c>
      <c r="T243" s="216">
        <v>0</v>
      </c>
      <c r="U243" s="216">
        <v>0</v>
      </c>
      <c r="V243" s="216">
        <v>0</v>
      </c>
      <c r="W243" s="216">
        <v>0</v>
      </c>
      <c r="X243" s="216">
        <v>0</v>
      </c>
      <c r="Y243" s="216">
        <v>0</v>
      </c>
      <c r="Z243" s="216">
        <v>0</v>
      </c>
      <c r="AA243" s="216">
        <v>0</v>
      </c>
      <c r="AB243" s="216">
        <v>0</v>
      </c>
      <c r="AC243" s="216">
        <v>0</v>
      </c>
      <c r="AD243" s="216">
        <v>0</v>
      </c>
      <c r="AE243" s="216">
        <v>0</v>
      </c>
      <c r="AF243" s="216">
        <v>0</v>
      </c>
      <c r="AG243" s="216">
        <v>0</v>
      </c>
      <c r="AH243" s="216">
        <v>0</v>
      </c>
      <c r="AI243" s="216">
        <v>0</v>
      </c>
      <c r="AJ243" s="216">
        <v>0</v>
      </c>
      <c r="AK243" s="216">
        <v>0</v>
      </c>
      <c r="AL243" s="216">
        <v>0</v>
      </c>
      <c r="AM243" s="216">
        <v>0</v>
      </c>
      <c r="AN243" s="216">
        <v>0</v>
      </c>
      <c r="AO243" s="216">
        <v>0</v>
      </c>
      <c r="AP243" s="216">
        <v>0</v>
      </c>
      <c r="AQ243" s="216">
        <v>0</v>
      </c>
      <c r="AR243" s="216">
        <v>0</v>
      </c>
      <c r="AS243" s="216">
        <v>0</v>
      </c>
      <c r="AT243" s="216">
        <v>0</v>
      </c>
      <c r="AU243" s="216">
        <v>0</v>
      </c>
      <c r="AV243" s="216">
        <v>0</v>
      </c>
      <c r="AW243" s="216">
        <v>0</v>
      </c>
      <c r="AX243" s="216">
        <v>0</v>
      </c>
      <c r="AY243" s="216">
        <v>0</v>
      </c>
      <c r="AZ243" s="216">
        <v>0</v>
      </c>
    </row>
    <row r="244" spans="1:52" x14ac:dyDescent="0.35">
      <c r="A244" s="237" t="s">
        <v>123</v>
      </c>
      <c r="B244" s="216">
        <v>0</v>
      </c>
      <c r="C244" s="216">
        <v>0</v>
      </c>
      <c r="D244" s="216">
        <v>0</v>
      </c>
      <c r="E244" s="216">
        <v>0</v>
      </c>
      <c r="F244" s="216">
        <v>0</v>
      </c>
      <c r="G244" s="216">
        <v>0</v>
      </c>
      <c r="H244" s="216">
        <v>0</v>
      </c>
      <c r="I244" s="216">
        <v>0</v>
      </c>
      <c r="J244" s="216">
        <v>0</v>
      </c>
      <c r="K244" s="216">
        <v>0</v>
      </c>
      <c r="L244" s="216">
        <v>0</v>
      </c>
      <c r="M244" s="216">
        <v>0</v>
      </c>
      <c r="N244" s="216">
        <v>0</v>
      </c>
      <c r="O244" s="216">
        <v>0</v>
      </c>
      <c r="P244" s="216">
        <v>0</v>
      </c>
      <c r="Q244" s="216">
        <v>0</v>
      </c>
      <c r="R244" s="216">
        <v>0</v>
      </c>
      <c r="S244" s="216">
        <v>0</v>
      </c>
      <c r="T244" s="216">
        <v>0</v>
      </c>
      <c r="U244" s="216">
        <v>0</v>
      </c>
      <c r="V244" s="216">
        <v>0</v>
      </c>
      <c r="W244" s="216">
        <v>0</v>
      </c>
      <c r="X244" s="216">
        <v>0</v>
      </c>
      <c r="Y244" s="216">
        <v>0</v>
      </c>
      <c r="Z244" s="216">
        <v>0</v>
      </c>
      <c r="AA244" s="216">
        <v>0</v>
      </c>
      <c r="AB244" s="216">
        <v>0</v>
      </c>
      <c r="AC244" s="216">
        <v>0</v>
      </c>
      <c r="AD244" s="216">
        <v>0</v>
      </c>
      <c r="AE244" s="216">
        <v>0</v>
      </c>
      <c r="AF244" s="216">
        <v>0</v>
      </c>
      <c r="AG244" s="216">
        <v>0</v>
      </c>
      <c r="AH244" s="216">
        <v>0</v>
      </c>
      <c r="AI244" s="216">
        <v>0</v>
      </c>
      <c r="AJ244" s="216">
        <v>0</v>
      </c>
      <c r="AK244" s="216">
        <v>0</v>
      </c>
      <c r="AL244" s="216">
        <v>0</v>
      </c>
      <c r="AM244" s="216">
        <v>0</v>
      </c>
      <c r="AN244" s="216">
        <v>0</v>
      </c>
      <c r="AO244" s="216">
        <v>0</v>
      </c>
      <c r="AP244" s="216">
        <v>0</v>
      </c>
      <c r="AQ244" s="216">
        <v>0</v>
      </c>
      <c r="AR244" s="216">
        <v>0</v>
      </c>
      <c r="AS244" s="216">
        <v>0</v>
      </c>
      <c r="AT244" s="216">
        <v>0</v>
      </c>
      <c r="AU244" s="216">
        <v>0</v>
      </c>
      <c r="AV244" s="216">
        <v>0</v>
      </c>
      <c r="AW244" s="216">
        <v>0</v>
      </c>
      <c r="AX244" s="216">
        <v>0</v>
      </c>
      <c r="AY244" s="216">
        <v>0</v>
      </c>
      <c r="AZ244" s="216">
        <v>0</v>
      </c>
    </row>
    <row r="245" spans="1:52" x14ac:dyDescent="0.35">
      <c r="A245" s="239" t="s">
        <v>126</v>
      </c>
      <c r="B245" s="231">
        <v>10210885.018650727</v>
      </c>
      <c r="C245" s="231">
        <v>10799525.598821806</v>
      </c>
      <c r="D245" s="231">
        <v>11211001.093244556</v>
      </c>
      <c r="E245" s="231">
        <v>11655217.152144182</v>
      </c>
      <c r="F245" s="231">
        <v>12535608.943069736</v>
      </c>
      <c r="G245" s="231">
        <v>13029364.606189093</v>
      </c>
      <c r="H245" s="231">
        <v>14333222.703800485</v>
      </c>
      <c r="I245" s="231">
        <v>15214067.070939137</v>
      </c>
      <c r="J245" s="231">
        <v>15659679.336657228</v>
      </c>
      <c r="K245" s="231">
        <v>14377530.041845081</v>
      </c>
      <c r="L245" s="231">
        <v>14326957.580575038</v>
      </c>
      <c r="M245" s="231">
        <v>14553053.077710867</v>
      </c>
      <c r="N245" s="231">
        <v>13629069.814336885</v>
      </c>
      <c r="O245" s="231">
        <v>13057623.604887839</v>
      </c>
      <c r="P245" s="231">
        <v>12797509.93321709</v>
      </c>
      <c r="Q245" s="231">
        <v>13119805.159484526</v>
      </c>
      <c r="R245" s="231">
        <v>13337821.864301279</v>
      </c>
      <c r="S245" s="231">
        <v>13598985.116310025</v>
      </c>
      <c r="T245" s="231">
        <v>13855298.139673976</v>
      </c>
      <c r="U245" s="231">
        <v>14086877.045554634</v>
      </c>
      <c r="V245" s="231">
        <v>14297264.056111204</v>
      </c>
      <c r="W245" s="231">
        <v>14488678.071671903</v>
      </c>
      <c r="X245" s="231">
        <v>14663946.469301475</v>
      </c>
      <c r="Y245" s="231">
        <v>14857484.524846783</v>
      </c>
      <c r="Z245" s="231">
        <v>15040784.647395698</v>
      </c>
      <c r="AA245" s="231">
        <v>15219979.016072478</v>
      </c>
      <c r="AB245" s="231">
        <v>15398643.665467868</v>
      </c>
      <c r="AC245" s="231">
        <v>15575825.032796199</v>
      </c>
      <c r="AD245" s="231">
        <v>15753810.06893445</v>
      </c>
      <c r="AE245" s="231">
        <v>15934482.716211688</v>
      </c>
      <c r="AF245" s="231">
        <v>16119015.157393932</v>
      </c>
      <c r="AG245" s="231">
        <v>16305803.834914593</v>
      </c>
      <c r="AH245" s="231">
        <v>16495361.765140191</v>
      </c>
      <c r="AI245" s="231">
        <v>16690299.082202978</v>
      </c>
      <c r="AJ245" s="231">
        <v>16891951.703961033</v>
      </c>
      <c r="AK245" s="231">
        <v>17101289.153710563</v>
      </c>
      <c r="AL245" s="231">
        <v>17320475.698475823</v>
      </c>
      <c r="AM245" s="231">
        <v>17486720.074057039</v>
      </c>
      <c r="AN245" s="231">
        <v>17659684.161052287</v>
      </c>
      <c r="AO245" s="231">
        <v>17838602.409736663</v>
      </c>
      <c r="AP245" s="231">
        <v>18022715.794971075</v>
      </c>
      <c r="AQ245" s="231">
        <v>18207073.093205351</v>
      </c>
      <c r="AR245" s="231">
        <v>18396269.993406553</v>
      </c>
      <c r="AS245" s="231">
        <v>18590996.822933152</v>
      </c>
      <c r="AT245" s="231">
        <v>18795313.708294429</v>
      </c>
      <c r="AU245" s="231">
        <v>19013721.046755049</v>
      </c>
      <c r="AV245" s="231">
        <v>19246935.793926999</v>
      </c>
      <c r="AW245" s="231">
        <v>19490317.383143049</v>
      </c>
      <c r="AX245" s="231">
        <v>19740515.840001393</v>
      </c>
      <c r="AY245" s="231">
        <v>19995686.818916354</v>
      </c>
      <c r="AZ245" s="231">
        <v>20253318.144011836</v>
      </c>
    </row>
    <row r="246" spans="1:52" x14ac:dyDescent="0.35">
      <c r="A246" s="237" t="s">
        <v>119</v>
      </c>
      <c r="B246" s="216">
        <v>10210885.018650727</v>
      </c>
      <c r="C246" s="216">
        <v>10799525.598821806</v>
      </c>
      <c r="D246" s="216">
        <v>11211001.093244556</v>
      </c>
      <c r="E246" s="216">
        <v>11655217.152144182</v>
      </c>
      <c r="F246" s="216">
        <v>12535608.943069736</v>
      </c>
      <c r="G246" s="216">
        <v>13029364.606189093</v>
      </c>
      <c r="H246" s="216">
        <v>14333222.703800485</v>
      </c>
      <c r="I246" s="216">
        <v>15214067.070939137</v>
      </c>
      <c r="J246" s="216">
        <v>15659679.336657228</v>
      </c>
      <c r="K246" s="216">
        <v>14377530.041845081</v>
      </c>
      <c r="L246" s="216">
        <v>14326957.580575038</v>
      </c>
      <c r="M246" s="216">
        <v>14553053.077710867</v>
      </c>
      <c r="N246" s="216">
        <v>13629069.814336885</v>
      </c>
      <c r="O246" s="216">
        <v>13057623.604887839</v>
      </c>
      <c r="P246" s="216">
        <v>12797509.93321709</v>
      </c>
      <c r="Q246" s="216">
        <v>13119805.159484526</v>
      </c>
      <c r="R246" s="216">
        <v>13337694.936781544</v>
      </c>
      <c r="S246" s="216">
        <v>13598711.311406685</v>
      </c>
      <c r="T246" s="216">
        <v>13854867.140327593</v>
      </c>
      <c r="U246" s="216">
        <v>14086292.148757979</v>
      </c>
      <c r="V246" s="216">
        <v>14296522.893277729</v>
      </c>
      <c r="W246" s="216">
        <v>14487777.844615603</v>
      </c>
      <c r="X246" s="216">
        <v>14662885.749718135</v>
      </c>
      <c r="Y246" s="216">
        <v>14856250.00864963</v>
      </c>
      <c r="Z246" s="216">
        <v>15039377.530803561</v>
      </c>
      <c r="AA246" s="216">
        <v>15218399.940557027</v>
      </c>
      <c r="AB246" s="216">
        <v>15396877.527950399</v>
      </c>
      <c r="AC246" s="216">
        <v>15573881.281056816</v>
      </c>
      <c r="AD246" s="216">
        <v>15751685.006607411</v>
      </c>
      <c r="AE246" s="216">
        <v>15932168.751239719</v>
      </c>
      <c r="AF246" s="216">
        <v>16116502.718603652</v>
      </c>
      <c r="AG246" s="216">
        <v>16303099.179932527</v>
      </c>
      <c r="AH246" s="216">
        <v>16492448.055361569</v>
      </c>
      <c r="AI246" s="216">
        <v>16687173.792843062</v>
      </c>
      <c r="AJ246" s="216">
        <v>16888632.065294955</v>
      </c>
      <c r="AK246" s="216">
        <v>17097751.230410766</v>
      </c>
      <c r="AL246" s="216">
        <v>17316721.059016049</v>
      </c>
      <c r="AM246" s="216">
        <v>17482728.618072815</v>
      </c>
      <c r="AN246" s="216">
        <v>17655471.983966049</v>
      </c>
      <c r="AO246" s="216">
        <v>17834136.707652267</v>
      </c>
      <c r="AP246" s="216">
        <v>18017952.475814849</v>
      </c>
      <c r="AQ246" s="216">
        <v>18202021.650507461</v>
      </c>
      <c r="AR246" s="216">
        <v>18390891.64311767</v>
      </c>
      <c r="AS246" s="216">
        <v>18585226.575110234</v>
      </c>
      <c r="AT246" s="216">
        <v>18788855.937326156</v>
      </c>
      <c r="AU246" s="216">
        <v>19006720.056933828</v>
      </c>
      <c r="AV246" s="216">
        <v>19239421.426532481</v>
      </c>
      <c r="AW246" s="216">
        <v>19482196.560890395</v>
      </c>
      <c r="AX246" s="216">
        <v>19731657.424353682</v>
      </c>
      <c r="AY246" s="216">
        <v>19986100.16724699</v>
      </c>
      <c r="AZ246" s="216">
        <v>20242787.081306219</v>
      </c>
    </row>
    <row r="247" spans="1:52" x14ac:dyDescent="0.35">
      <c r="A247" s="237" t="s">
        <v>120</v>
      </c>
      <c r="B247" s="216">
        <v>0</v>
      </c>
      <c r="C247" s="216">
        <v>0</v>
      </c>
      <c r="D247" s="216">
        <v>0</v>
      </c>
      <c r="E247" s="216">
        <v>0</v>
      </c>
      <c r="F247" s="216">
        <v>0</v>
      </c>
      <c r="G247" s="216">
        <v>0</v>
      </c>
      <c r="H247" s="216">
        <v>0</v>
      </c>
      <c r="I247" s="216">
        <v>0</v>
      </c>
      <c r="J247" s="216">
        <v>0</v>
      </c>
      <c r="K247" s="216">
        <v>0</v>
      </c>
      <c r="L247" s="216">
        <v>0</v>
      </c>
      <c r="M247" s="216">
        <v>0</v>
      </c>
      <c r="N247" s="216">
        <v>0</v>
      </c>
      <c r="O247" s="216">
        <v>0</v>
      </c>
      <c r="P247" s="216">
        <v>0</v>
      </c>
      <c r="Q247" s="216">
        <v>0</v>
      </c>
      <c r="R247" s="216">
        <v>126.92455088442485</v>
      </c>
      <c r="S247" s="216">
        <v>273.79691183618723</v>
      </c>
      <c r="T247" s="216">
        <v>430.98344516402523</v>
      </c>
      <c r="U247" s="216">
        <v>584.86962269465607</v>
      </c>
      <c r="V247" s="216">
        <v>741.11914390783159</v>
      </c>
      <c r="W247" s="216">
        <v>900.15883351859361</v>
      </c>
      <c r="X247" s="216">
        <v>1060.6157708606768</v>
      </c>
      <c r="Y247" s="216">
        <v>1234.3565933836846</v>
      </c>
      <c r="Z247" s="216">
        <v>1406.8769930473177</v>
      </c>
      <c r="AA247" s="216">
        <v>1578.722728557271</v>
      </c>
      <c r="AB247" s="216">
        <v>1765.6068762913183</v>
      </c>
      <c r="AC247" s="216">
        <v>1942.9827859580444</v>
      </c>
      <c r="AD247" s="216">
        <v>2123.9429057133252</v>
      </c>
      <c r="AE247" s="216">
        <v>2312.3352925139761</v>
      </c>
      <c r="AF247" s="216">
        <v>2510.0560322785659</v>
      </c>
      <c r="AG247" s="216">
        <v>2701.2667285044308</v>
      </c>
      <c r="AH247" s="216">
        <v>2908.7943456703952</v>
      </c>
      <c r="AI247" s="216">
        <v>3118.2888773339341</v>
      </c>
      <c r="AJ247" s="216">
        <v>3309.9597493683536</v>
      </c>
      <c r="AK247" s="216">
        <v>3524.2193877387649</v>
      </c>
      <c r="AL247" s="216">
        <v>3735.5786038926085</v>
      </c>
      <c r="AM247" s="216">
        <v>3964.8635032644183</v>
      </c>
      <c r="AN247" s="216">
        <v>4176.0533126852943</v>
      </c>
      <c r="AO247" s="216">
        <v>4415.7200250362075</v>
      </c>
      <c r="AP247" s="216">
        <v>4692.3060921539436</v>
      </c>
      <c r="AQ247" s="216">
        <v>4954.5713407089397</v>
      </c>
      <c r="AR247" s="216">
        <v>5246.7931331522923</v>
      </c>
      <c r="AS247" s="216">
        <v>5586.8662407104157</v>
      </c>
      <c r="AT247" s="216">
        <v>6166.5844133069804</v>
      </c>
      <c r="AU247" s="216">
        <v>6611.2484024876558</v>
      </c>
      <c r="AV247" s="216">
        <v>7014.3118038725606</v>
      </c>
      <c r="AW247" s="216">
        <v>7479.0108558701522</v>
      </c>
      <c r="AX247" s="216">
        <v>8023.2446073592419</v>
      </c>
      <c r="AY247" s="216">
        <v>8538.5404202320478</v>
      </c>
      <c r="AZ247" s="216">
        <v>9175.836140746731</v>
      </c>
    </row>
    <row r="248" spans="1:52" x14ac:dyDescent="0.35">
      <c r="A248" s="237" t="s">
        <v>111</v>
      </c>
      <c r="B248" s="216">
        <v>0</v>
      </c>
      <c r="C248" s="216">
        <v>0</v>
      </c>
      <c r="D248" s="216">
        <v>0</v>
      </c>
      <c r="E248" s="216">
        <v>0</v>
      </c>
      <c r="F248" s="216">
        <v>0</v>
      </c>
      <c r="G248" s="216">
        <v>0</v>
      </c>
      <c r="H248" s="216">
        <v>0</v>
      </c>
      <c r="I248" s="216">
        <v>0</v>
      </c>
      <c r="J248" s="216">
        <v>0</v>
      </c>
      <c r="K248" s="216">
        <v>0</v>
      </c>
      <c r="L248" s="216">
        <v>0</v>
      </c>
      <c r="M248" s="216">
        <v>0</v>
      </c>
      <c r="N248" s="216">
        <v>0</v>
      </c>
      <c r="O248" s="216">
        <v>0</v>
      </c>
      <c r="P248" s="216">
        <v>0</v>
      </c>
      <c r="Q248" s="216">
        <v>0</v>
      </c>
      <c r="R248" s="216">
        <v>2.968849351871812E-3</v>
      </c>
      <c r="S248" s="216">
        <v>7.9915040013865384E-3</v>
      </c>
      <c r="T248" s="216">
        <v>1.5901218958456174E-2</v>
      </c>
      <c r="U248" s="216">
        <v>2.7173961285707308E-2</v>
      </c>
      <c r="V248" s="216">
        <v>4.3689567243492572E-2</v>
      </c>
      <c r="W248" s="216">
        <v>6.8222781133707056E-2</v>
      </c>
      <c r="X248" s="216">
        <v>0.10381247783620322</v>
      </c>
      <c r="Y248" s="216">
        <v>0.15960376925672476</v>
      </c>
      <c r="Z248" s="216">
        <v>0.2395990893493182</v>
      </c>
      <c r="AA248" s="216">
        <v>0.35278689378159317</v>
      </c>
      <c r="AB248" s="216">
        <v>0.53064117784730647</v>
      </c>
      <c r="AC248" s="216">
        <v>0.76895342365829955</v>
      </c>
      <c r="AD248" s="216">
        <v>1.1194213251481178</v>
      </c>
      <c r="AE248" s="216">
        <v>1.629679455286327</v>
      </c>
      <c r="AF248" s="216">
        <v>2.3827580032408893</v>
      </c>
      <c r="AG248" s="216">
        <v>3.3882535618415144</v>
      </c>
      <c r="AH248" s="216">
        <v>4.9154329513100592</v>
      </c>
      <c r="AI248" s="216">
        <v>7.0004825819152376</v>
      </c>
      <c r="AJ248" s="216">
        <v>9.6789167104683891</v>
      </c>
      <c r="AK248" s="216">
        <v>13.703912056328276</v>
      </c>
      <c r="AL248" s="216">
        <v>19.060855880173616</v>
      </c>
      <c r="AM248" s="216">
        <v>26.592480959237875</v>
      </c>
      <c r="AN248" s="216">
        <v>36.12377355329378</v>
      </c>
      <c r="AO248" s="216">
        <v>49.982059361410052</v>
      </c>
      <c r="AP248" s="216">
        <v>71.01306407211554</v>
      </c>
      <c r="AQ248" s="216">
        <v>96.871357181061214</v>
      </c>
      <c r="AR248" s="216">
        <v>131.55715573053797</v>
      </c>
      <c r="AS248" s="216">
        <v>183.38158220971371</v>
      </c>
      <c r="AT248" s="216">
        <v>291.18655496631175</v>
      </c>
      <c r="AU248" s="216">
        <v>389.74141873518823</v>
      </c>
      <c r="AV248" s="216">
        <v>500.05559064399068</v>
      </c>
      <c r="AW248" s="216">
        <v>641.81139678551506</v>
      </c>
      <c r="AX248" s="216">
        <v>835.17104035063085</v>
      </c>
      <c r="AY248" s="216">
        <v>1048.111249133965</v>
      </c>
      <c r="AZ248" s="216">
        <v>1355.2265648687589</v>
      </c>
    </row>
    <row r="249" spans="1:52" x14ac:dyDescent="0.35">
      <c r="A249" s="237" t="s">
        <v>121</v>
      </c>
      <c r="B249" s="216">
        <v>0</v>
      </c>
      <c r="C249" s="216">
        <v>0</v>
      </c>
      <c r="D249" s="216">
        <v>0</v>
      </c>
      <c r="E249" s="216">
        <v>0</v>
      </c>
      <c r="F249" s="216">
        <v>0</v>
      </c>
      <c r="G249" s="216">
        <v>0</v>
      </c>
      <c r="H249" s="216">
        <v>0</v>
      </c>
      <c r="I249" s="216">
        <v>0</v>
      </c>
      <c r="J249" s="216">
        <v>0</v>
      </c>
      <c r="K249" s="216">
        <v>0</v>
      </c>
      <c r="L249" s="216">
        <v>0</v>
      </c>
      <c r="M249" s="216">
        <v>0</v>
      </c>
      <c r="N249" s="216">
        <v>0</v>
      </c>
      <c r="O249" s="216">
        <v>0</v>
      </c>
      <c r="P249" s="216">
        <v>0</v>
      </c>
      <c r="Q249" s="216">
        <v>0</v>
      </c>
      <c r="R249" s="216">
        <v>0</v>
      </c>
      <c r="S249" s="216">
        <v>0</v>
      </c>
      <c r="T249" s="216">
        <v>0</v>
      </c>
      <c r="U249" s="216">
        <v>0</v>
      </c>
      <c r="V249" s="216">
        <v>0</v>
      </c>
      <c r="W249" s="216">
        <v>0</v>
      </c>
      <c r="X249" s="216">
        <v>0</v>
      </c>
      <c r="Y249" s="216">
        <v>0</v>
      </c>
      <c r="Z249" s="216">
        <v>0</v>
      </c>
      <c r="AA249" s="216">
        <v>0</v>
      </c>
      <c r="AB249" s="216">
        <v>0</v>
      </c>
      <c r="AC249" s="216">
        <v>0</v>
      </c>
      <c r="AD249" s="216">
        <v>0</v>
      </c>
      <c r="AE249" s="216">
        <v>0</v>
      </c>
      <c r="AF249" s="216">
        <v>0</v>
      </c>
      <c r="AG249" s="216">
        <v>0</v>
      </c>
      <c r="AH249" s="216">
        <v>0</v>
      </c>
      <c r="AI249" s="216">
        <v>0</v>
      </c>
      <c r="AJ249" s="216">
        <v>0</v>
      </c>
      <c r="AK249" s="216">
        <v>0</v>
      </c>
      <c r="AL249" s="216">
        <v>0</v>
      </c>
      <c r="AM249" s="216">
        <v>0</v>
      </c>
      <c r="AN249" s="216">
        <v>0</v>
      </c>
      <c r="AO249" s="216">
        <v>0</v>
      </c>
      <c r="AP249" s="216">
        <v>0</v>
      </c>
      <c r="AQ249" s="216">
        <v>0</v>
      </c>
      <c r="AR249" s="216">
        <v>0</v>
      </c>
      <c r="AS249" s="216">
        <v>0</v>
      </c>
      <c r="AT249" s="216">
        <v>0</v>
      </c>
      <c r="AU249" s="216">
        <v>0</v>
      </c>
      <c r="AV249" s="216">
        <v>0</v>
      </c>
      <c r="AW249" s="216">
        <v>0</v>
      </c>
      <c r="AX249" s="216">
        <v>0</v>
      </c>
      <c r="AY249" s="216">
        <v>0</v>
      </c>
      <c r="AZ249" s="216">
        <v>0</v>
      </c>
    </row>
    <row r="250" spans="1:52" x14ac:dyDescent="0.35">
      <c r="A250" s="237" t="s">
        <v>122</v>
      </c>
      <c r="B250" s="216">
        <v>0</v>
      </c>
      <c r="C250" s="216">
        <v>0</v>
      </c>
      <c r="D250" s="216">
        <v>0</v>
      </c>
      <c r="E250" s="216">
        <v>0</v>
      </c>
      <c r="F250" s="216">
        <v>0</v>
      </c>
      <c r="G250" s="216">
        <v>0</v>
      </c>
      <c r="H250" s="216">
        <v>0</v>
      </c>
      <c r="I250" s="216">
        <v>0</v>
      </c>
      <c r="J250" s="216">
        <v>0</v>
      </c>
      <c r="K250" s="216">
        <v>0</v>
      </c>
      <c r="L250" s="216">
        <v>0</v>
      </c>
      <c r="M250" s="216">
        <v>0</v>
      </c>
      <c r="N250" s="216">
        <v>0</v>
      </c>
      <c r="O250" s="216">
        <v>0</v>
      </c>
      <c r="P250" s="216">
        <v>0</v>
      </c>
      <c r="Q250" s="216">
        <v>0</v>
      </c>
      <c r="R250" s="216">
        <v>0</v>
      </c>
      <c r="S250" s="216">
        <v>0</v>
      </c>
      <c r="T250" s="216">
        <v>0</v>
      </c>
      <c r="U250" s="216">
        <v>0</v>
      </c>
      <c r="V250" s="216">
        <v>0</v>
      </c>
      <c r="W250" s="216">
        <v>0</v>
      </c>
      <c r="X250" s="216">
        <v>0</v>
      </c>
      <c r="Y250" s="216">
        <v>0</v>
      </c>
      <c r="Z250" s="216">
        <v>0</v>
      </c>
      <c r="AA250" s="216">
        <v>0</v>
      </c>
      <c r="AB250" s="216">
        <v>0</v>
      </c>
      <c r="AC250" s="216">
        <v>0</v>
      </c>
      <c r="AD250" s="216">
        <v>0</v>
      </c>
      <c r="AE250" s="216">
        <v>0</v>
      </c>
      <c r="AF250" s="216">
        <v>0</v>
      </c>
      <c r="AG250" s="216">
        <v>0</v>
      </c>
      <c r="AH250" s="216">
        <v>0</v>
      </c>
      <c r="AI250" s="216">
        <v>0</v>
      </c>
      <c r="AJ250" s="216">
        <v>0</v>
      </c>
      <c r="AK250" s="216">
        <v>0</v>
      </c>
      <c r="AL250" s="216">
        <v>0</v>
      </c>
      <c r="AM250" s="216">
        <v>0</v>
      </c>
      <c r="AN250" s="216">
        <v>0</v>
      </c>
      <c r="AO250" s="216">
        <v>0</v>
      </c>
      <c r="AP250" s="216">
        <v>0</v>
      </c>
      <c r="AQ250" s="216">
        <v>0</v>
      </c>
      <c r="AR250" s="216">
        <v>0</v>
      </c>
      <c r="AS250" s="216">
        <v>0</v>
      </c>
      <c r="AT250" s="216">
        <v>0</v>
      </c>
      <c r="AU250" s="216">
        <v>0</v>
      </c>
      <c r="AV250" s="216">
        <v>0</v>
      </c>
      <c r="AW250" s="216">
        <v>0</v>
      </c>
      <c r="AX250" s="216">
        <v>0</v>
      </c>
      <c r="AY250" s="216">
        <v>0</v>
      </c>
      <c r="AZ250" s="216">
        <v>0</v>
      </c>
    </row>
    <row r="251" spans="1:52" x14ac:dyDescent="0.35">
      <c r="A251" s="238" t="s">
        <v>123</v>
      </c>
      <c r="B251" s="218">
        <v>0</v>
      </c>
      <c r="C251" s="218">
        <v>0</v>
      </c>
      <c r="D251" s="218">
        <v>0</v>
      </c>
      <c r="E251" s="218">
        <v>0</v>
      </c>
      <c r="F251" s="218">
        <v>0</v>
      </c>
      <c r="G251" s="218">
        <v>0</v>
      </c>
      <c r="H251" s="218">
        <v>0</v>
      </c>
      <c r="I251" s="218">
        <v>0</v>
      </c>
      <c r="J251" s="218">
        <v>0</v>
      </c>
      <c r="K251" s="218">
        <v>0</v>
      </c>
      <c r="L251" s="218">
        <v>0</v>
      </c>
      <c r="M251" s="218">
        <v>0</v>
      </c>
      <c r="N251" s="218">
        <v>0</v>
      </c>
      <c r="O251" s="218">
        <v>0</v>
      </c>
      <c r="P251" s="218">
        <v>0</v>
      </c>
      <c r="Q251" s="218">
        <v>0</v>
      </c>
      <c r="R251" s="218">
        <v>0</v>
      </c>
      <c r="S251" s="218">
        <v>0</v>
      </c>
      <c r="T251" s="218">
        <v>0</v>
      </c>
      <c r="U251" s="218">
        <v>0</v>
      </c>
      <c r="V251" s="218">
        <v>0</v>
      </c>
      <c r="W251" s="218">
        <v>0</v>
      </c>
      <c r="X251" s="218">
        <v>0</v>
      </c>
      <c r="Y251" s="218">
        <v>0</v>
      </c>
      <c r="Z251" s="218">
        <v>0</v>
      </c>
      <c r="AA251" s="218">
        <v>0</v>
      </c>
      <c r="AB251" s="218">
        <v>0</v>
      </c>
      <c r="AC251" s="218">
        <v>0</v>
      </c>
      <c r="AD251" s="218">
        <v>0</v>
      </c>
      <c r="AE251" s="218">
        <v>0</v>
      </c>
      <c r="AF251" s="218">
        <v>0</v>
      </c>
      <c r="AG251" s="218">
        <v>0</v>
      </c>
      <c r="AH251" s="218">
        <v>0</v>
      </c>
      <c r="AI251" s="218">
        <v>0</v>
      </c>
      <c r="AJ251" s="218">
        <v>0</v>
      </c>
      <c r="AK251" s="218">
        <v>0</v>
      </c>
      <c r="AL251" s="218">
        <v>0</v>
      </c>
      <c r="AM251" s="218">
        <v>0</v>
      </c>
      <c r="AN251" s="218">
        <v>0</v>
      </c>
      <c r="AO251" s="218">
        <v>0</v>
      </c>
      <c r="AP251" s="218">
        <v>0</v>
      </c>
      <c r="AQ251" s="218">
        <v>0</v>
      </c>
      <c r="AR251" s="218">
        <v>0</v>
      </c>
      <c r="AS251" s="218">
        <v>0</v>
      </c>
      <c r="AT251" s="218">
        <v>0</v>
      </c>
      <c r="AU251" s="218">
        <v>0</v>
      </c>
      <c r="AV251" s="218">
        <v>0</v>
      </c>
      <c r="AW251" s="218">
        <v>0</v>
      </c>
      <c r="AX251" s="218">
        <v>0</v>
      </c>
      <c r="AY251" s="218">
        <v>0</v>
      </c>
      <c r="AZ251" s="218">
        <v>0</v>
      </c>
    </row>
  </sheetData>
  <pageMargins left="0.39370078740157483" right="0.39370078740157483" top="0.75196850393700787" bottom="0.39370078740157483" header="0.31496062992125984" footer="0.31496062992125984"/>
  <pageSetup paperSize="9" scale="2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1B739-EEE5-4FF3-9294-C7BBC83FDCAE}">
  <sheetPr>
    <tabColor theme="6" tint="0.79998168889431442"/>
  </sheetPr>
  <dimension ref="A1:H7"/>
  <sheetViews>
    <sheetView workbookViewId="0">
      <selection sqref="A1:H7"/>
    </sheetView>
  </sheetViews>
  <sheetFormatPr defaultColWidth="11.453125" defaultRowHeight="14.5" x14ac:dyDescent="0.35"/>
  <cols>
    <col min="1" max="1" width="10.54296875" bestFit="1" customWidth="1"/>
    <col min="2" max="2" width="20.54296875" bestFit="1" customWidth="1"/>
    <col min="3" max="3" width="16.81640625" bestFit="1" customWidth="1"/>
    <col min="4" max="5" width="14.54296875" bestFit="1" customWidth="1"/>
    <col min="6" max="6" width="27.81640625" bestFit="1" customWidth="1"/>
    <col min="7" max="7" width="10.81640625" customWidth="1"/>
    <col min="8" max="8" width="15.81640625" bestFit="1" customWidth="1"/>
  </cols>
  <sheetData>
    <row r="1" spans="1:8" s="124" customFormat="1" ht="29" x14ac:dyDescent="0.35">
      <c r="A1" s="39" t="s">
        <v>217</v>
      </c>
      <c r="B1" s="197" t="s">
        <v>218</v>
      </c>
      <c r="C1" s="197" t="s">
        <v>219</v>
      </c>
      <c r="D1" s="197" t="s">
        <v>220</v>
      </c>
      <c r="E1" s="197" t="s">
        <v>221</v>
      </c>
      <c r="F1" s="197" t="s">
        <v>222</v>
      </c>
      <c r="G1" s="197" t="s">
        <v>223</v>
      </c>
      <c r="H1" s="197" t="s">
        <v>224</v>
      </c>
    </row>
    <row r="2" spans="1:8" x14ac:dyDescent="0.35">
      <c r="A2" s="40" t="s">
        <v>154</v>
      </c>
      <c r="B2" s="198">
        <v>2035441</v>
      </c>
      <c r="C2" s="198">
        <v>1326093</v>
      </c>
      <c r="D2" s="198">
        <v>136334311</v>
      </c>
      <c r="E2" s="198">
        <v>104152218</v>
      </c>
      <c r="F2" s="198">
        <v>1900038</v>
      </c>
      <c r="G2" s="198">
        <v>8160425</v>
      </c>
      <c r="H2" s="198">
        <v>0</v>
      </c>
    </row>
    <row r="3" spans="1:8" x14ac:dyDescent="0.35">
      <c r="A3" s="40" t="s">
        <v>155</v>
      </c>
      <c r="B3" s="198">
        <v>10787</v>
      </c>
      <c r="C3" s="198">
        <v>41157</v>
      </c>
      <c r="D3" s="198">
        <v>4506</v>
      </c>
      <c r="E3" s="198">
        <v>611121</v>
      </c>
      <c r="F3" s="198">
        <v>0</v>
      </c>
      <c r="G3" s="198">
        <v>1804</v>
      </c>
      <c r="H3" s="198">
        <v>0</v>
      </c>
    </row>
    <row r="4" spans="1:8" x14ac:dyDescent="0.35">
      <c r="A4" s="40" t="s">
        <v>156</v>
      </c>
      <c r="B4" s="198">
        <v>0</v>
      </c>
      <c r="C4" s="198">
        <v>0</v>
      </c>
      <c r="D4" s="198">
        <v>0</v>
      </c>
      <c r="E4" s="198">
        <v>4248</v>
      </c>
      <c r="F4" s="198">
        <v>0</v>
      </c>
      <c r="G4" s="198">
        <v>0</v>
      </c>
      <c r="H4" s="198">
        <v>0</v>
      </c>
    </row>
    <row r="5" spans="1:8" x14ac:dyDescent="0.35">
      <c r="A5" s="40" t="s">
        <v>157</v>
      </c>
      <c r="B5" s="198">
        <v>22674</v>
      </c>
      <c r="C5" s="198">
        <v>0</v>
      </c>
      <c r="D5" s="198">
        <v>0</v>
      </c>
      <c r="E5" s="198">
        <v>3717</v>
      </c>
      <c r="F5" s="198">
        <v>0</v>
      </c>
      <c r="G5" s="198">
        <v>0</v>
      </c>
      <c r="H5" s="198">
        <v>0</v>
      </c>
    </row>
    <row r="6" spans="1:8" x14ac:dyDescent="0.35">
      <c r="A6" s="40" t="s">
        <v>166</v>
      </c>
      <c r="B6" s="198">
        <v>0</v>
      </c>
      <c r="C6" s="198">
        <v>0</v>
      </c>
      <c r="D6" s="198">
        <v>0</v>
      </c>
      <c r="E6" s="198">
        <v>0</v>
      </c>
      <c r="F6" s="198">
        <v>0</v>
      </c>
      <c r="G6" s="198">
        <v>0</v>
      </c>
      <c r="H6" s="198">
        <v>0</v>
      </c>
    </row>
    <row r="7" spans="1:8" x14ac:dyDescent="0.35">
      <c r="A7" s="40" t="s">
        <v>159</v>
      </c>
      <c r="B7" s="198">
        <v>3164943</v>
      </c>
      <c r="C7" s="198">
        <v>0</v>
      </c>
      <c r="D7" s="198">
        <v>35563548</v>
      </c>
      <c r="E7" s="198">
        <v>0</v>
      </c>
      <c r="F7" s="198">
        <v>0</v>
      </c>
      <c r="G7" s="198">
        <v>0</v>
      </c>
      <c r="H7" s="19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FB497-1349-488D-9EB4-9B30407A644E}">
  <sheetPr>
    <tabColor theme="6" tint="0.79998168889431442"/>
  </sheetPr>
  <dimension ref="A1:H7"/>
  <sheetViews>
    <sheetView workbookViewId="0">
      <selection sqref="A1:H7"/>
    </sheetView>
  </sheetViews>
  <sheetFormatPr defaultColWidth="11.453125" defaultRowHeight="14.5" x14ac:dyDescent="0.35"/>
  <cols>
    <col min="2" max="2" width="20.54296875" bestFit="1" customWidth="1"/>
    <col min="3" max="3" width="16.81640625" bestFit="1" customWidth="1"/>
    <col min="4" max="4" width="14.54296875" bestFit="1" customWidth="1"/>
    <col min="5" max="5" width="12.54296875" bestFit="1" customWidth="1"/>
    <col min="6" max="6" width="18.81640625" bestFit="1" customWidth="1"/>
    <col min="7" max="7" width="10.81640625" customWidth="1"/>
    <col min="8" max="8" width="15.54296875" bestFit="1" customWidth="1"/>
  </cols>
  <sheetData>
    <row r="1" spans="1:8" s="124" customFormat="1" ht="29" x14ac:dyDescent="0.35">
      <c r="A1" s="39" t="s">
        <v>217</v>
      </c>
      <c r="B1" s="197" t="s">
        <v>218</v>
      </c>
      <c r="C1" s="197" t="s">
        <v>219</v>
      </c>
      <c r="D1" s="197" t="s">
        <v>220</v>
      </c>
      <c r="E1" s="197" t="s">
        <v>221</v>
      </c>
      <c r="F1" s="197" t="s">
        <v>222</v>
      </c>
      <c r="G1" s="197" t="s">
        <v>223</v>
      </c>
      <c r="H1" s="197" t="s">
        <v>224</v>
      </c>
    </row>
    <row r="2" spans="1:8" x14ac:dyDescent="0.35">
      <c r="A2" s="40" t="s">
        <v>154</v>
      </c>
      <c r="B2">
        <v>167305</v>
      </c>
      <c r="C2">
        <v>172080</v>
      </c>
      <c r="D2">
        <v>2025326</v>
      </c>
      <c r="E2">
        <v>25445973</v>
      </c>
      <c r="F2">
        <v>0</v>
      </c>
      <c r="G2">
        <v>308078</v>
      </c>
      <c r="H2">
        <v>0</v>
      </c>
    </row>
    <row r="3" spans="1:8" x14ac:dyDescent="0.35">
      <c r="A3" s="40" t="s">
        <v>155</v>
      </c>
      <c r="B3">
        <v>0</v>
      </c>
      <c r="C3">
        <v>0</v>
      </c>
      <c r="D3">
        <v>0</v>
      </c>
      <c r="E3">
        <v>5757605</v>
      </c>
      <c r="F3">
        <v>0</v>
      </c>
      <c r="G3">
        <v>0</v>
      </c>
      <c r="H3">
        <v>0</v>
      </c>
    </row>
    <row r="4" spans="1:8" x14ac:dyDescent="0.35">
      <c r="A4" s="40" t="s">
        <v>156</v>
      </c>
      <c r="B4">
        <v>0</v>
      </c>
      <c r="C4">
        <v>0</v>
      </c>
      <c r="D4">
        <v>0</v>
      </c>
      <c r="E4">
        <v>175</v>
      </c>
      <c r="F4">
        <v>0</v>
      </c>
      <c r="G4">
        <v>0</v>
      </c>
      <c r="H4">
        <v>0</v>
      </c>
    </row>
    <row r="5" spans="1:8" x14ac:dyDescent="0.35">
      <c r="A5" s="40" t="s">
        <v>157</v>
      </c>
      <c r="B5">
        <v>3471</v>
      </c>
      <c r="C5">
        <v>0</v>
      </c>
      <c r="D5">
        <v>0</v>
      </c>
      <c r="E5">
        <v>652</v>
      </c>
      <c r="F5">
        <v>0</v>
      </c>
      <c r="G5">
        <v>0</v>
      </c>
      <c r="H5">
        <v>0</v>
      </c>
    </row>
    <row r="6" spans="1:8" x14ac:dyDescent="0.35">
      <c r="A6" s="40" t="s">
        <v>166</v>
      </c>
      <c r="B6">
        <v>0</v>
      </c>
      <c r="C6">
        <v>0</v>
      </c>
      <c r="D6">
        <v>0</v>
      </c>
      <c r="E6">
        <v>2452</v>
      </c>
      <c r="F6">
        <v>0</v>
      </c>
      <c r="G6">
        <v>0</v>
      </c>
      <c r="H6">
        <v>0</v>
      </c>
    </row>
    <row r="7" spans="1:8" x14ac:dyDescent="0.35">
      <c r="A7" s="40" t="s">
        <v>159</v>
      </c>
      <c r="B7">
        <v>0</v>
      </c>
      <c r="C7">
        <v>0</v>
      </c>
      <c r="D7">
        <v>0</v>
      </c>
      <c r="E7">
        <v>0</v>
      </c>
      <c r="F7">
        <v>0</v>
      </c>
      <c r="G7">
        <v>0</v>
      </c>
      <c r="H7">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B1995-444D-4564-8F38-4DC9A0C2D8D3}">
  <sheetPr>
    <tabColor theme="7" tint="0.79998168889431442"/>
  </sheetPr>
  <dimension ref="A1:AZ218"/>
  <sheetViews>
    <sheetView workbookViewId="0">
      <pane xSplit="21" ySplit="2" topLeftCell="V3" activePane="bottomRight" state="frozen"/>
      <selection pane="topRight" activeCell="V1" sqref="V1"/>
      <selection pane="bottomLeft" activeCell="A3" sqref="A3"/>
      <selection pane="bottomRight" activeCell="AR27" sqref="A27:AR29"/>
    </sheetView>
  </sheetViews>
  <sheetFormatPr defaultColWidth="11.453125" defaultRowHeight="14.5" x14ac:dyDescent="0.35"/>
  <cols>
    <col min="1" max="1" width="39.1796875" bestFit="1" customWidth="1"/>
    <col min="2" max="21" width="0" hidden="1" customWidth="1"/>
  </cols>
  <sheetData>
    <row r="1" spans="1:52" ht="15" thickBot="1" x14ac:dyDescent="0.4">
      <c r="A1" s="1" t="s">
        <v>69</v>
      </c>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2">
        <v>2021</v>
      </c>
      <c r="X1" s="2">
        <v>2022</v>
      </c>
      <c r="Y1" s="2">
        <v>2023</v>
      </c>
      <c r="Z1" s="2">
        <v>2024</v>
      </c>
      <c r="AA1" s="2">
        <v>2025</v>
      </c>
      <c r="AB1" s="2">
        <v>2026</v>
      </c>
      <c r="AC1" s="2">
        <v>2027</v>
      </c>
      <c r="AD1" s="2">
        <v>2028</v>
      </c>
      <c r="AE1" s="2">
        <v>2029</v>
      </c>
      <c r="AF1" s="2">
        <v>2030</v>
      </c>
      <c r="AG1" s="2">
        <v>2031</v>
      </c>
      <c r="AH1" s="2">
        <v>2032</v>
      </c>
      <c r="AI1" s="2">
        <v>2033</v>
      </c>
      <c r="AJ1" s="2">
        <v>2034</v>
      </c>
      <c r="AK1" s="2">
        <v>2035</v>
      </c>
      <c r="AL1" s="2">
        <v>2036</v>
      </c>
      <c r="AM1" s="2">
        <v>2037</v>
      </c>
      <c r="AN1" s="2">
        <v>2038</v>
      </c>
      <c r="AO1" s="2">
        <v>2039</v>
      </c>
      <c r="AP1" s="2">
        <v>2040</v>
      </c>
      <c r="AQ1" s="2">
        <v>2041</v>
      </c>
      <c r="AR1" s="2">
        <v>2042</v>
      </c>
      <c r="AS1" s="2">
        <v>2043</v>
      </c>
      <c r="AT1" s="2">
        <v>2044</v>
      </c>
      <c r="AU1" s="2">
        <v>2045</v>
      </c>
      <c r="AV1" s="2">
        <v>2046</v>
      </c>
      <c r="AW1" s="2">
        <v>2047</v>
      </c>
      <c r="AX1" s="2">
        <v>2048</v>
      </c>
      <c r="AY1" s="2">
        <v>2049</v>
      </c>
      <c r="AZ1" s="2">
        <v>2050</v>
      </c>
    </row>
    <row r="2" spans="1:52" x14ac:dyDescent="0.35">
      <c r="A2" s="3"/>
      <c r="B2" s="4"/>
      <c r="C2" s="4"/>
      <c r="D2" s="4"/>
      <c r="E2" s="4"/>
      <c r="F2" s="4"/>
      <c r="G2" s="4"/>
      <c r="H2" s="4"/>
      <c r="I2" s="4"/>
      <c r="J2" s="4"/>
      <c r="K2" s="4"/>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row>
    <row r="3" spans="1:52" x14ac:dyDescent="0.35">
      <c r="A3" s="6" t="s">
        <v>30</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x14ac:dyDescent="0.35">
      <c r="A4" s="8" t="s">
        <v>70</v>
      </c>
      <c r="B4" s="9">
        <v>6538795.5999999996</v>
      </c>
      <c r="C4" s="9">
        <v>6602601.5999999996</v>
      </c>
      <c r="D4" s="9">
        <v>6649119.0999999996</v>
      </c>
      <c r="E4" s="9">
        <v>6710843.4000000004</v>
      </c>
      <c r="F4" s="9">
        <v>6919149.0999999996</v>
      </c>
      <c r="G4" s="9">
        <v>6983137.9000000004</v>
      </c>
      <c r="H4" s="9">
        <v>7085316.0999999996</v>
      </c>
      <c r="I4" s="9">
        <v>7275784.0999999996</v>
      </c>
      <c r="J4" s="9">
        <v>7313031.7000000002</v>
      </c>
      <c r="K4" s="9">
        <v>7276632.7000000002</v>
      </c>
      <c r="L4" s="9">
        <v>7215369.9000000004</v>
      </c>
      <c r="M4" s="9">
        <v>7271870.2999999998</v>
      </c>
      <c r="N4" s="9">
        <v>7195601.0999999996</v>
      </c>
      <c r="O4" s="9">
        <v>7290268.7000000002</v>
      </c>
      <c r="P4" s="9">
        <v>7430131.9000000004</v>
      </c>
      <c r="Q4" s="9">
        <v>7628139.5999999996</v>
      </c>
      <c r="R4" s="9">
        <v>7862966.9000000004</v>
      </c>
      <c r="S4" s="9">
        <v>8107890.7999999998</v>
      </c>
      <c r="T4" s="9">
        <v>8310034.7999999998</v>
      </c>
      <c r="U4" s="9">
        <v>8486167.1999999993</v>
      </c>
      <c r="V4" s="9">
        <v>8631750.9000000004</v>
      </c>
      <c r="W4" s="9">
        <v>8762561.5999999996</v>
      </c>
      <c r="X4" s="9">
        <v>8880909.5999999996</v>
      </c>
      <c r="Y4" s="9">
        <v>8990514.0999999996</v>
      </c>
      <c r="Z4" s="9">
        <v>9095899.6999999993</v>
      </c>
      <c r="AA4" s="9">
        <v>9203352.9000000004</v>
      </c>
      <c r="AB4" s="9">
        <v>9304646.1999999993</v>
      </c>
      <c r="AC4" s="9">
        <v>9407106.3000000007</v>
      </c>
      <c r="AD4" s="9">
        <v>9510869.5</v>
      </c>
      <c r="AE4" s="9">
        <v>9617097.1999999993</v>
      </c>
      <c r="AF4" s="9">
        <v>9718684.4000000004</v>
      </c>
      <c r="AG4" s="9">
        <v>9819923.6999999993</v>
      </c>
      <c r="AH4" s="9">
        <v>9921417.5</v>
      </c>
      <c r="AI4" s="9">
        <v>10012182.300000001</v>
      </c>
      <c r="AJ4" s="9">
        <v>10104083.5</v>
      </c>
      <c r="AK4" s="9">
        <v>10191162.199999999</v>
      </c>
      <c r="AL4" s="9">
        <v>10279106.800000001</v>
      </c>
      <c r="AM4" s="9">
        <v>10370438</v>
      </c>
      <c r="AN4" s="9">
        <v>10455566.800000001</v>
      </c>
      <c r="AO4" s="9">
        <v>10545858.9</v>
      </c>
      <c r="AP4" s="9">
        <v>10641266.5</v>
      </c>
      <c r="AQ4" s="9">
        <v>10736867.1</v>
      </c>
      <c r="AR4" s="9">
        <v>10836636.4</v>
      </c>
      <c r="AS4" s="9">
        <v>10934977</v>
      </c>
      <c r="AT4" s="9">
        <v>11033565</v>
      </c>
      <c r="AU4" s="9">
        <v>11130425.6</v>
      </c>
      <c r="AV4" s="9">
        <v>11232980.199999999</v>
      </c>
      <c r="AW4" s="9">
        <v>11333786.300000001</v>
      </c>
      <c r="AX4" s="9">
        <v>11427978.699999999</v>
      </c>
      <c r="AY4" s="9">
        <v>11535437.5</v>
      </c>
      <c r="AZ4" s="9">
        <v>11634712.9</v>
      </c>
    </row>
    <row r="5" spans="1:52" x14ac:dyDescent="0.35">
      <c r="A5" s="10" t="s">
        <v>71</v>
      </c>
      <c r="B5" s="11">
        <v>4956235.5999999996</v>
      </c>
      <c r="C5" s="11">
        <v>5046193</v>
      </c>
      <c r="D5" s="11">
        <v>5115373.3</v>
      </c>
      <c r="E5" s="11">
        <v>5157472.4000000004</v>
      </c>
      <c r="F5" s="11">
        <v>5218751.5</v>
      </c>
      <c r="G5" s="11">
        <v>5177028.2</v>
      </c>
      <c r="H5" s="11">
        <v>5215142.7</v>
      </c>
      <c r="I5" s="11">
        <v>5271046.8</v>
      </c>
      <c r="J5" s="11">
        <v>5292494.8</v>
      </c>
      <c r="K5" s="11">
        <v>5340302.2</v>
      </c>
      <c r="L5" s="11">
        <v>5286827.5999999996</v>
      </c>
      <c r="M5" s="11">
        <v>5257158.5999999996</v>
      </c>
      <c r="N5" s="11">
        <v>5158724.7</v>
      </c>
      <c r="O5" s="11">
        <v>5207653</v>
      </c>
      <c r="P5" s="11">
        <v>5272435.3</v>
      </c>
      <c r="Q5" s="11">
        <v>5387885.2000000002</v>
      </c>
      <c r="R5" s="11">
        <v>5520274.7999999998</v>
      </c>
      <c r="S5" s="11">
        <v>5652635.5</v>
      </c>
      <c r="T5" s="11">
        <v>5749108.7999999998</v>
      </c>
      <c r="U5" s="11">
        <v>5826993.7000000002</v>
      </c>
      <c r="V5" s="11">
        <v>5884882.0999999996</v>
      </c>
      <c r="W5" s="11">
        <v>5932887.5999999996</v>
      </c>
      <c r="X5" s="11">
        <v>5970573.2999999998</v>
      </c>
      <c r="Y5" s="11">
        <v>6004251.5</v>
      </c>
      <c r="Z5" s="11">
        <v>6036800.5999999996</v>
      </c>
      <c r="AA5" s="11">
        <v>6071827.4000000004</v>
      </c>
      <c r="AB5" s="11">
        <v>6103540.2999999998</v>
      </c>
      <c r="AC5" s="11">
        <v>6136895.5</v>
      </c>
      <c r="AD5" s="11">
        <v>6170529.7999999998</v>
      </c>
      <c r="AE5" s="11">
        <v>6203828.4000000004</v>
      </c>
      <c r="AF5" s="11">
        <v>6237886.0999999996</v>
      </c>
      <c r="AG5" s="11">
        <v>6271597.4000000004</v>
      </c>
      <c r="AH5" s="11">
        <v>6302779.7000000002</v>
      </c>
      <c r="AI5" s="11">
        <v>6332051.2999999998</v>
      </c>
      <c r="AJ5" s="11">
        <v>6360401.7000000002</v>
      </c>
      <c r="AK5" s="11">
        <v>6386711.4000000004</v>
      </c>
      <c r="AL5" s="11">
        <v>6411393.4000000004</v>
      </c>
      <c r="AM5" s="11">
        <v>6434799.4000000004</v>
      </c>
      <c r="AN5" s="11">
        <v>6457880.2999999998</v>
      </c>
      <c r="AO5" s="11">
        <v>6485085.2999999998</v>
      </c>
      <c r="AP5" s="11">
        <v>6514352.5999999996</v>
      </c>
      <c r="AQ5" s="11">
        <v>6543430.7999999998</v>
      </c>
      <c r="AR5" s="11">
        <v>6571987.5</v>
      </c>
      <c r="AS5" s="11">
        <v>6601306.0999999996</v>
      </c>
      <c r="AT5" s="11">
        <v>6630748.2999999998</v>
      </c>
      <c r="AU5" s="11">
        <v>6660659.7000000002</v>
      </c>
      <c r="AV5" s="11">
        <v>6689879.9000000004</v>
      </c>
      <c r="AW5" s="11">
        <v>6721121.5</v>
      </c>
      <c r="AX5" s="11">
        <v>6754386</v>
      </c>
      <c r="AY5" s="11">
        <v>6787905.2000000002</v>
      </c>
      <c r="AZ5" s="11">
        <v>6822764.5999999996</v>
      </c>
    </row>
    <row r="6" spans="1:52" x14ac:dyDescent="0.35">
      <c r="A6" s="12" t="s">
        <v>72</v>
      </c>
      <c r="B6" s="13">
        <v>104150.5</v>
      </c>
      <c r="C6" s="13">
        <v>108407.7</v>
      </c>
      <c r="D6" s="13">
        <v>110039.8</v>
      </c>
      <c r="E6" s="13">
        <v>113107.7</v>
      </c>
      <c r="F6" s="13">
        <v>117119.7</v>
      </c>
      <c r="G6" s="13">
        <v>120104.8</v>
      </c>
      <c r="H6" s="13">
        <v>119588.9</v>
      </c>
      <c r="I6" s="13">
        <v>115369.1</v>
      </c>
      <c r="J6" s="13">
        <v>120551.6</v>
      </c>
      <c r="K6" s="13">
        <v>117797</v>
      </c>
      <c r="L6" s="13">
        <v>119502.39999999999</v>
      </c>
      <c r="M6" s="13">
        <v>122251</v>
      </c>
      <c r="N6" s="13">
        <v>122451.6</v>
      </c>
      <c r="O6" s="13">
        <v>122083.4</v>
      </c>
      <c r="P6" s="13">
        <v>124612.6</v>
      </c>
      <c r="Q6" s="13">
        <v>124572.1</v>
      </c>
      <c r="R6" s="13">
        <v>128870.1</v>
      </c>
      <c r="S6" s="13">
        <v>132947.29999999999</v>
      </c>
      <c r="T6" s="13">
        <v>136529.4</v>
      </c>
      <c r="U6" s="13">
        <v>139955.4</v>
      </c>
      <c r="V6" s="13">
        <v>142917.1</v>
      </c>
      <c r="W6" s="13">
        <v>145388.9</v>
      </c>
      <c r="X6" s="13">
        <v>147602.79999999999</v>
      </c>
      <c r="Y6" s="13">
        <v>149604.29999999999</v>
      </c>
      <c r="Z6" s="13">
        <v>151446.39999999999</v>
      </c>
      <c r="AA6" s="13">
        <v>153437.4</v>
      </c>
      <c r="AB6" s="13">
        <v>155281.5</v>
      </c>
      <c r="AC6" s="13">
        <v>157068</v>
      </c>
      <c r="AD6" s="13">
        <v>158827.4</v>
      </c>
      <c r="AE6" s="13">
        <v>160569.4</v>
      </c>
      <c r="AF6" s="13">
        <v>162315.1</v>
      </c>
      <c r="AG6" s="13">
        <v>164040.9</v>
      </c>
      <c r="AH6" s="13">
        <v>165704.5</v>
      </c>
      <c r="AI6" s="13">
        <v>167296.4</v>
      </c>
      <c r="AJ6" s="13">
        <v>168825.4</v>
      </c>
      <c r="AK6" s="13">
        <v>170299.4</v>
      </c>
      <c r="AL6" s="13">
        <v>171779.5</v>
      </c>
      <c r="AM6" s="13">
        <v>173286.3</v>
      </c>
      <c r="AN6" s="13">
        <v>174786.7</v>
      </c>
      <c r="AO6" s="13">
        <v>176224.1</v>
      </c>
      <c r="AP6" s="13">
        <v>177559.8</v>
      </c>
      <c r="AQ6" s="13">
        <v>178792.5</v>
      </c>
      <c r="AR6" s="13">
        <v>179960.1</v>
      </c>
      <c r="AS6" s="13">
        <v>181147.6</v>
      </c>
      <c r="AT6" s="13">
        <v>182320.3</v>
      </c>
      <c r="AU6" s="13">
        <v>183554.7</v>
      </c>
      <c r="AV6" s="13">
        <v>184764.79999999999</v>
      </c>
      <c r="AW6" s="13">
        <v>185950.9</v>
      </c>
      <c r="AX6" s="13">
        <v>187128.6</v>
      </c>
      <c r="AY6" s="13">
        <v>188291.1</v>
      </c>
      <c r="AZ6" s="13">
        <v>189503.7</v>
      </c>
    </row>
    <row r="7" spans="1:52" x14ac:dyDescent="0.35">
      <c r="A7" s="14" t="s">
        <v>73</v>
      </c>
      <c r="B7" s="15">
        <v>4300856.7</v>
      </c>
      <c r="C7" s="15">
        <v>4387378.9000000004</v>
      </c>
      <c r="D7" s="15">
        <v>4463501.5</v>
      </c>
      <c r="E7" s="15">
        <v>4495782.2</v>
      </c>
      <c r="F7" s="15">
        <v>4551946.3</v>
      </c>
      <c r="G7" s="15">
        <v>4508359.7</v>
      </c>
      <c r="H7" s="15">
        <v>4549241.5999999996</v>
      </c>
      <c r="I7" s="15">
        <v>4596935.5999999996</v>
      </c>
      <c r="J7" s="15">
        <v>4602751.3</v>
      </c>
      <c r="K7" s="15">
        <v>4675474.0999999996</v>
      </c>
      <c r="L7" s="15">
        <v>4624992.2</v>
      </c>
      <c r="M7" s="15">
        <v>4590609.7</v>
      </c>
      <c r="N7" s="15">
        <v>4496349.9000000004</v>
      </c>
      <c r="O7" s="15">
        <v>4548509.0999999996</v>
      </c>
      <c r="P7" s="15">
        <v>4615470.0999999996</v>
      </c>
      <c r="Q7" s="15">
        <v>4719824.7</v>
      </c>
      <c r="R7" s="15">
        <v>4846148.3</v>
      </c>
      <c r="S7" s="15">
        <v>4962457.2</v>
      </c>
      <c r="T7" s="15">
        <v>5046008.9000000004</v>
      </c>
      <c r="U7" s="15">
        <v>5112684</v>
      </c>
      <c r="V7" s="15">
        <v>5161273.7</v>
      </c>
      <c r="W7" s="15">
        <v>5201574</v>
      </c>
      <c r="X7" s="15">
        <v>5233215.5</v>
      </c>
      <c r="Y7" s="15">
        <v>5261029.3</v>
      </c>
      <c r="Z7" s="15">
        <v>5288061.8</v>
      </c>
      <c r="AA7" s="15">
        <v>5317260</v>
      </c>
      <c r="AB7" s="15">
        <v>5343969.2</v>
      </c>
      <c r="AC7" s="15">
        <v>5372394.5</v>
      </c>
      <c r="AD7" s="15">
        <v>5400651.7999999998</v>
      </c>
      <c r="AE7" s="15">
        <v>5428393.0999999996</v>
      </c>
      <c r="AF7" s="15">
        <v>5456706</v>
      </c>
      <c r="AG7" s="15">
        <v>5484811</v>
      </c>
      <c r="AH7" s="15">
        <v>5510636.9000000004</v>
      </c>
      <c r="AI7" s="15">
        <v>5534037.5</v>
      </c>
      <c r="AJ7" s="15">
        <v>5555851.5</v>
      </c>
      <c r="AK7" s="15">
        <v>5575635.2999999998</v>
      </c>
      <c r="AL7" s="15">
        <v>5594056.7999999998</v>
      </c>
      <c r="AM7" s="15">
        <v>5611290.5999999996</v>
      </c>
      <c r="AN7" s="15">
        <v>5628489.5999999996</v>
      </c>
      <c r="AO7" s="15">
        <v>5649877.9000000004</v>
      </c>
      <c r="AP7" s="15">
        <v>5672531.9000000004</v>
      </c>
      <c r="AQ7" s="15">
        <v>5694961.7000000002</v>
      </c>
      <c r="AR7" s="15">
        <v>5716852</v>
      </c>
      <c r="AS7" s="15">
        <v>5739308.5999999996</v>
      </c>
      <c r="AT7" s="15">
        <v>5761649.4000000004</v>
      </c>
      <c r="AU7" s="15">
        <v>5784149.2000000002</v>
      </c>
      <c r="AV7" s="15">
        <v>5805925.9000000004</v>
      </c>
      <c r="AW7" s="15">
        <v>5829396.5999999996</v>
      </c>
      <c r="AX7" s="15">
        <v>5854386.5999999996</v>
      </c>
      <c r="AY7" s="15">
        <v>5879553.7000000002</v>
      </c>
      <c r="AZ7" s="15">
        <v>5905715.7000000002</v>
      </c>
    </row>
    <row r="8" spans="1:52" x14ac:dyDescent="0.35">
      <c r="A8" s="14" t="s">
        <v>74</v>
      </c>
      <c r="B8" s="15">
        <v>551228.4</v>
      </c>
      <c r="C8" s="15">
        <v>550406.5</v>
      </c>
      <c r="D8" s="15">
        <v>541832</v>
      </c>
      <c r="E8" s="15">
        <v>548582.5</v>
      </c>
      <c r="F8" s="15">
        <v>549685.4</v>
      </c>
      <c r="G8" s="15">
        <v>548563.69999999995</v>
      </c>
      <c r="H8" s="15">
        <v>546312.19999999995</v>
      </c>
      <c r="I8" s="15">
        <v>558742.1</v>
      </c>
      <c r="J8" s="15">
        <v>569191.9</v>
      </c>
      <c r="K8" s="15">
        <v>547031.19999999995</v>
      </c>
      <c r="L8" s="15">
        <v>542333.1</v>
      </c>
      <c r="M8" s="15">
        <v>544297.9</v>
      </c>
      <c r="N8" s="15">
        <v>539923.30000000005</v>
      </c>
      <c r="O8" s="15">
        <v>537060.5</v>
      </c>
      <c r="P8" s="15">
        <v>532352.69999999995</v>
      </c>
      <c r="Q8" s="15">
        <v>543488.4</v>
      </c>
      <c r="R8" s="15">
        <v>545256.5</v>
      </c>
      <c r="S8" s="15">
        <v>557231</v>
      </c>
      <c r="T8" s="15">
        <v>566570.5</v>
      </c>
      <c r="U8" s="15">
        <v>574354.30000000005</v>
      </c>
      <c r="V8" s="15">
        <v>580691.30000000005</v>
      </c>
      <c r="W8" s="15">
        <v>585924.69999999995</v>
      </c>
      <c r="X8" s="15">
        <v>589755</v>
      </c>
      <c r="Y8" s="15">
        <v>593617.9</v>
      </c>
      <c r="Z8" s="15">
        <v>597292.5</v>
      </c>
      <c r="AA8" s="15">
        <v>601129.9</v>
      </c>
      <c r="AB8" s="15">
        <v>604289.5</v>
      </c>
      <c r="AC8" s="15">
        <v>607433</v>
      </c>
      <c r="AD8" s="15">
        <v>611050.6</v>
      </c>
      <c r="AE8" s="15">
        <v>614865.9</v>
      </c>
      <c r="AF8" s="15">
        <v>618864.9</v>
      </c>
      <c r="AG8" s="15">
        <v>622745.5</v>
      </c>
      <c r="AH8" s="15">
        <v>626438.30000000005</v>
      </c>
      <c r="AI8" s="15">
        <v>630717.4</v>
      </c>
      <c r="AJ8" s="15">
        <v>635724.9</v>
      </c>
      <c r="AK8" s="15">
        <v>640776.69999999995</v>
      </c>
      <c r="AL8" s="15">
        <v>645557.19999999995</v>
      </c>
      <c r="AM8" s="15">
        <v>650222.5</v>
      </c>
      <c r="AN8" s="15">
        <v>654604</v>
      </c>
      <c r="AO8" s="15">
        <v>658983.19999999995</v>
      </c>
      <c r="AP8" s="15">
        <v>664260.9</v>
      </c>
      <c r="AQ8" s="15">
        <v>669676.6</v>
      </c>
      <c r="AR8" s="15">
        <v>675175.4</v>
      </c>
      <c r="AS8" s="15">
        <v>680849.8</v>
      </c>
      <c r="AT8" s="15">
        <v>686778.6</v>
      </c>
      <c r="AU8" s="15">
        <v>692955.8</v>
      </c>
      <c r="AV8" s="15">
        <v>699189.2</v>
      </c>
      <c r="AW8" s="15">
        <v>705774</v>
      </c>
      <c r="AX8" s="15">
        <v>712870.8</v>
      </c>
      <c r="AY8" s="15">
        <v>720060.4</v>
      </c>
      <c r="AZ8" s="15">
        <v>727545.2</v>
      </c>
    </row>
    <row r="9" spans="1:52" x14ac:dyDescent="0.35">
      <c r="A9" s="10" t="s">
        <v>75</v>
      </c>
      <c r="B9" s="11">
        <v>451602.3</v>
      </c>
      <c r="C9" s="11">
        <v>454490</v>
      </c>
      <c r="D9" s="11">
        <v>447799.9</v>
      </c>
      <c r="E9" s="11">
        <v>444529.4</v>
      </c>
      <c r="F9" s="11">
        <v>454157.7</v>
      </c>
      <c r="G9" s="11">
        <v>463484.7</v>
      </c>
      <c r="H9" s="11">
        <v>477214</v>
      </c>
      <c r="I9" s="11">
        <v>486365.9</v>
      </c>
      <c r="J9" s="11">
        <v>505321.5</v>
      </c>
      <c r="K9" s="11">
        <v>498194.4</v>
      </c>
      <c r="L9" s="11">
        <v>502897</v>
      </c>
      <c r="M9" s="11">
        <v>512478</v>
      </c>
      <c r="N9" s="11">
        <v>519793.4</v>
      </c>
      <c r="O9" s="11">
        <v>525935.9</v>
      </c>
      <c r="P9" s="11">
        <v>534380.1</v>
      </c>
      <c r="Q9" s="11">
        <v>544261.5</v>
      </c>
      <c r="R9" s="11">
        <v>555786.9</v>
      </c>
      <c r="S9" s="11">
        <v>573305.9</v>
      </c>
      <c r="T9" s="11">
        <v>589645.9</v>
      </c>
      <c r="U9" s="11">
        <v>605317.6</v>
      </c>
      <c r="V9" s="11">
        <v>618966.30000000005</v>
      </c>
      <c r="W9" s="11">
        <v>630978.19999999995</v>
      </c>
      <c r="X9" s="11">
        <v>642640.69999999995</v>
      </c>
      <c r="Y9" s="11">
        <v>654861.1</v>
      </c>
      <c r="Z9" s="11">
        <v>665535.30000000005</v>
      </c>
      <c r="AA9" s="11">
        <v>679197.6</v>
      </c>
      <c r="AB9" s="11">
        <v>692943.1</v>
      </c>
      <c r="AC9" s="11">
        <v>707496</v>
      </c>
      <c r="AD9" s="11">
        <v>720093.6</v>
      </c>
      <c r="AE9" s="11">
        <v>732333.5</v>
      </c>
      <c r="AF9" s="11">
        <v>744395</v>
      </c>
      <c r="AG9" s="11">
        <v>756730.7</v>
      </c>
      <c r="AH9" s="11">
        <v>768770.5</v>
      </c>
      <c r="AI9" s="11">
        <v>781043.6</v>
      </c>
      <c r="AJ9" s="11">
        <v>792442.4</v>
      </c>
      <c r="AK9" s="11">
        <v>804233.3</v>
      </c>
      <c r="AL9" s="11">
        <v>815227.1</v>
      </c>
      <c r="AM9" s="11">
        <v>825638.40000000002</v>
      </c>
      <c r="AN9" s="11">
        <v>836486.7</v>
      </c>
      <c r="AO9" s="11">
        <v>847468.7</v>
      </c>
      <c r="AP9" s="11">
        <v>858167.2</v>
      </c>
      <c r="AQ9" s="11">
        <v>868983.3</v>
      </c>
      <c r="AR9" s="11">
        <v>879601.7</v>
      </c>
      <c r="AS9" s="11">
        <v>890530.9</v>
      </c>
      <c r="AT9" s="11">
        <v>901193.9</v>
      </c>
      <c r="AU9" s="11">
        <v>912185.3</v>
      </c>
      <c r="AV9" s="11">
        <v>922460.1</v>
      </c>
      <c r="AW9" s="11">
        <v>933301.2</v>
      </c>
      <c r="AX9" s="11">
        <v>944477.4</v>
      </c>
      <c r="AY9" s="11">
        <v>955783.7</v>
      </c>
      <c r="AZ9" s="11">
        <v>969402</v>
      </c>
    </row>
    <row r="10" spans="1:52" x14ac:dyDescent="0.35">
      <c r="A10" s="12" t="s">
        <v>76</v>
      </c>
      <c r="B10" s="13">
        <v>312713.8</v>
      </c>
      <c r="C10" s="13">
        <v>308468.90000000002</v>
      </c>
      <c r="D10" s="13">
        <v>298123.5</v>
      </c>
      <c r="E10" s="13">
        <v>291778.3</v>
      </c>
      <c r="F10" s="13">
        <v>292706.5</v>
      </c>
      <c r="G10" s="13">
        <v>297286.5</v>
      </c>
      <c r="H10" s="13">
        <v>305039.90000000002</v>
      </c>
      <c r="I10" s="13">
        <v>307698.5</v>
      </c>
      <c r="J10" s="13">
        <v>314174.90000000002</v>
      </c>
      <c r="K10" s="13">
        <v>300636.40000000002</v>
      </c>
      <c r="L10" s="13">
        <v>300906.2</v>
      </c>
      <c r="M10" s="13">
        <v>306394</v>
      </c>
      <c r="N10" s="13">
        <v>311067</v>
      </c>
      <c r="O10" s="13">
        <v>314916.2</v>
      </c>
      <c r="P10" s="13">
        <v>323013.40000000002</v>
      </c>
      <c r="Q10" s="13">
        <v>328225</v>
      </c>
      <c r="R10" s="13">
        <v>335371.40000000002</v>
      </c>
      <c r="S10" s="13">
        <v>344008.7</v>
      </c>
      <c r="T10" s="13">
        <v>352166.3</v>
      </c>
      <c r="U10" s="13">
        <v>359326.1</v>
      </c>
      <c r="V10" s="13">
        <v>365033.8</v>
      </c>
      <c r="W10" s="13">
        <v>369570.2</v>
      </c>
      <c r="X10" s="13">
        <v>373131.4</v>
      </c>
      <c r="Y10" s="13">
        <v>377362.1</v>
      </c>
      <c r="Z10" s="13">
        <v>381195.5</v>
      </c>
      <c r="AA10" s="13">
        <v>386017.6</v>
      </c>
      <c r="AB10" s="13">
        <v>390360.2</v>
      </c>
      <c r="AC10" s="13">
        <v>394386.7</v>
      </c>
      <c r="AD10" s="13">
        <v>397445.8</v>
      </c>
      <c r="AE10" s="13">
        <v>400656</v>
      </c>
      <c r="AF10" s="13">
        <v>404261.1</v>
      </c>
      <c r="AG10" s="13">
        <v>407798.4</v>
      </c>
      <c r="AH10" s="13">
        <v>410430</v>
      </c>
      <c r="AI10" s="13">
        <v>414283.5</v>
      </c>
      <c r="AJ10" s="13">
        <v>417798.7</v>
      </c>
      <c r="AK10" s="13">
        <v>421382.9</v>
      </c>
      <c r="AL10" s="13">
        <v>424661</v>
      </c>
      <c r="AM10" s="13">
        <v>427357.8</v>
      </c>
      <c r="AN10" s="13">
        <v>430554.4</v>
      </c>
      <c r="AO10" s="13">
        <v>433929.1</v>
      </c>
      <c r="AP10" s="13">
        <v>437032.5</v>
      </c>
      <c r="AQ10" s="13">
        <v>440173.5</v>
      </c>
      <c r="AR10" s="13">
        <v>442989.4</v>
      </c>
      <c r="AS10" s="13">
        <v>445966.5</v>
      </c>
      <c r="AT10" s="13">
        <v>448623.9</v>
      </c>
      <c r="AU10" s="13">
        <v>451469.2</v>
      </c>
      <c r="AV10" s="13">
        <v>453601.8</v>
      </c>
      <c r="AW10" s="13">
        <v>456278.9</v>
      </c>
      <c r="AX10" s="13">
        <v>459573.4</v>
      </c>
      <c r="AY10" s="13">
        <v>462606.6</v>
      </c>
      <c r="AZ10" s="13">
        <v>467109.4</v>
      </c>
    </row>
    <row r="11" spans="1:52" x14ac:dyDescent="0.35">
      <c r="A11" s="14" t="s">
        <v>77</v>
      </c>
      <c r="B11" s="15">
        <v>58796</v>
      </c>
      <c r="C11" s="15">
        <v>65126</v>
      </c>
      <c r="D11" s="15">
        <v>68005</v>
      </c>
      <c r="E11" s="15">
        <v>70661</v>
      </c>
      <c r="F11" s="15">
        <v>76111</v>
      </c>
      <c r="G11" s="15">
        <v>80113</v>
      </c>
      <c r="H11" s="15">
        <v>84315</v>
      </c>
      <c r="I11" s="15">
        <v>88695</v>
      </c>
      <c r="J11" s="15">
        <v>97603</v>
      </c>
      <c r="K11" s="15">
        <v>104100</v>
      </c>
      <c r="L11" s="15">
        <v>105869.4</v>
      </c>
      <c r="M11" s="15">
        <v>108738</v>
      </c>
      <c r="N11" s="15">
        <v>109804</v>
      </c>
      <c r="O11" s="15">
        <v>111668</v>
      </c>
      <c r="P11" s="15">
        <v>110740</v>
      </c>
      <c r="Q11" s="15">
        <v>113673</v>
      </c>
      <c r="R11" s="15">
        <v>114562.9</v>
      </c>
      <c r="S11" s="15">
        <v>119767.1</v>
      </c>
      <c r="T11" s="15">
        <v>124611.7</v>
      </c>
      <c r="U11" s="15">
        <v>130130.4</v>
      </c>
      <c r="V11" s="15">
        <v>135587.79999999999</v>
      </c>
      <c r="W11" s="15">
        <v>140974.6</v>
      </c>
      <c r="X11" s="15">
        <v>147367.79999999999</v>
      </c>
      <c r="Y11" s="15">
        <v>153478.1</v>
      </c>
      <c r="Z11" s="15">
        <v>158407.6</v>
      </c>
      <c r="AA11" s="15">
        <v>165082.4</v>
      </c>
      <c r="AB11" s="15">
        <v>172616.9</v>
      </c>
      <c r="AC11" s="15">
        <v>181459.3</v>
      </c>
      <c r="AD11" s="15">
        <v>189373.5</v>
      </c>
      <c r="AE11" s="15">
        <v>196842.9</v>
      </c>
      <c r="AF11" s="15">
        <v>203695.8</v>
      </c>
      <c r="AG11" s="15">
        <v>210899.3</v>
      </c>
      <c r="AH11" s="15">
        <v>218674.9</v>
      </c>
      <c r="AI11" s="15">
        <v>225298.1</v>
      </c>
      <c r="AJ11" s="15">
        <v>231343.9</v>
      </c>
      <c r="AK11" s="15">
        <v>237643.5</v>
      </c>
      <c r="AL11" s="15">
        <v>243416.2</v>
      </c>
      <c r="AM11" s="15">
        <v>249153.7</v>
      </c>
      <c r="AN11" s="15">
        <v>254813.6</v>
      </c>
      <c r="AO11" s="15">
        <v>260395.5</v>
      </c>
      <c r="AP11" s="15">
        <v>265925.8</v>
      </c>
      <c r="AQ11" s="15">
        <v>271486.2</v>
      </c>
      <c r="AR11" s="15">
        <v>277133.8</v>
      </c>
      <c r="AS11" s="15">
        <v>282847.90000000002</v>
      </c>
      <c r="AT11" s="15">
        <v>288539.5</v>
      </c>
      <c r="AU11" s="15">
        <v>294254.8</v>
      </c>
      <c r="AV11" s="15">
        <v>299885.09999999998</v>
      </c>
      <c r="AW11" s="15">
        <v>305395.8</v>
      </c>
      <c r="AX11" s="15">
        <v>310617.8</v>
      </c>
      <c r="AY11" s="15">
        <v>316158.90000000002</v>
      </c>
      <c r="AZ11" s="15">
        <v>322466.7</v>
      </c>
    </row>
    <row r="12" spans="1:52" x14ac:dyDescent="0.35">
      <c r="A12" s="14" t="s">
        <v>78</v>
      </c>
      <c r="B12" s="15">
        <v>80092.5</v>
      </c>
      <c r="C12" s="15">
        <v>80895.199999999997</v>
      </c>
      <c r="D12" s="15">
        <v>81671.399999999994</v>
      </c>
      <c r="E12" s="15">
        <v>82090.100000000006</v>
      </c>
      <c r="F12" s="15">
        <v>85340.1</v>
      </c>
      <c r="G12" s="15">
        <v>86085.2</v>
      </c>
      <c r="H12" s="15">
        <v>87859.1</v>
      </c>
      <c r="I12" s="15">
        <v>89972.4</v>
      </c>
      <c r="J12" s="15">
        <v>93543.5</v>
      </c>
      <c r="K12" s="15">
        <v>93458</v>
      </c>
      <c r="L12" s="15">
        <v>96121.4</v>
      </c>
      <c r="M12" s="15">
        <v>97346</v>
      </c>
      <c r="N12" s="15">
        <v>98922.5</v>
      </c>
      <c r="O12" s="15">
        <v>99351.7</v>
      </c>
      <c r="P12" s="15">
        <v>100626.6</v>
      </c>
      <c r="Q12" s="15">
        <v>102363.4</v>
      </c>
      <c r="R12" s="15">
        <v>105852.6</v>
      </c>
      <c r="S12" s="15">
        <v>109530.1</v>
      </c>
      <c r="T12" s="15">
        <v>112867.9</v>
      </c>
      <c r="U12" s="15">
        <v>115861.2</v>
      </c>
      <c r="V12" s="15">
        <v>118344.7</v>
      </c>
      <c r="W12" s="15">
        <v>120433.4</v>
      </c>
      <c r="X12" s="15">
        <v>122141.6</v>
      </c>
      <c r="Y12" s="15">
        <v>124020.9</v>
      </c>
      <c r="Z12" s="15">
        <v>125932.2</v>
      </c>
      <c r="AA12" s="15">
        <v>128097.60000000001</v>
      </c>
      <c r="AB12" s="15">
        <v>129966</v>
      </c>
      <c r="AC12" s="15">
        <v>131650</v>
      </c>
      <c r="AD12" s="15">
        <v>133274.4</v>
      </c>
      <c r="AE12" s="15">
        <v>134834.6</v>
      </c>
      <c r="AF12" s="15">
        <v>136438.1</v>
      </c>
      <c r="AG12" s="15">
        <v>138033</v>
      </c>
      <c r="AH12" s="15">
        <v>139665.5</v>
      </c>
      <c r="AI12" s="15">
        <v>141461.9</v>
      </c>
      <c r="AJ12" s="15">
        <v>143299.79999999999</v>
      </c>
      <c r="AK12" s="15">
        <v>145206.9</v>
      </c>
      <c r="AL12" s="15">
        <v>147149.9</v>
      </c>
      <c r="AM12" s="15">
        <v>149126.79999999999</v>
      </c>
      <c r="AN12" s="15">
        <v>151118.79999999999</v>
      </c>
      <c r="AO12" s="15">
        <v>153144.1</v>
      </c>
      <c r="AP12" s="15">
        <v>155208.9</v>
      </c>
      <c r="AQ12" s="15">
        <v>157323.6</v>
      </c>
      <c r="AR12" s="15">
        <v>159478.6</v>
      </c>
      <c r="AS12" s="15">
        <v>161716.4</v>
      </c>
      <c r="AT12" s="15">
        <v>164030.5</v>
      </c>
      <c r="AU12" s="15">
        <v>166461.29999999999</v>
      </c>
      <c r="AV12" s="15">
        <v>168973.3</v>
      </c>
      <c r="AW12" s="15">
        <v>171626.6</v>
      </c>
      <c r="AX12" s="15">
        <v>174286.2</v>
      </c>
      <c r="AY12" s="15">
        <v>177018.2</v>
      </c>
      <c r="AZ12" s="15">
        <v>179825.8</v>
      </c>
    </row>
    <row r="13" spans="1:52" x14ac:dyDescent="0.35">
      <c r="A13" s="10" t="s">
        <v>79</v>
      </c>
      <c r="B13" s="11">
        <v>1130957.7</v>
      </c>
      <c r="C13" s="11">
        <v>1101918.6000000001</v>
      </c>
      <c r="D13" s="11">
        <v>1085946</v>
      </c>
      <c r="E13" s="11">
        <v>1108841.5</v>
      </c>
      <c r="F13" s="11">
        <v>1246239.8999999999</v>
      </c>
      <c r="G13" s="11">
        <v>1342625</v>
      </c>
      <c r="H13" s="11">
        <v>1392959.4</v>
      </c>
      <c r="I13" s="11">
        <v>1518371.4</v>
      </c>
      <c r="J13" s="11">
        <v>1515215.5</v>
      </c>
      <c r="K13" s="11">
        <v>1438136</v>
      </c>
      <c r="L13" s="11">
        <v>1425645.2</v>
      </c>
      <c r="M13" s="11">
        <v>1502233.7</v>
      </c>
      <c r="N13" s="11">
        <v>1517082.9</v>
      </c>
      <c r="O13" s="11">
        <v>1556679.9</v>
      </c>
      <c r="P13" s="11">
        <v>1623316.4</v>
      </c>
      <c r="Q13" s="11">
        <v>1695992.9</v>
      </c>
      <c r="R13" s="11">
        <v>1786905.2</v>
      </c>
      <c r="S13" s="11">
        <v>1881949.4</v>
      </c>
      <c r="T13" s="11">
        <v>1971280.1</v>
      </c>
      <c r="U13" s="11">
        <v>2053855.9</v>
      </c>
      <c r="V13" s="11">
        <v>2127902.4</v>
      </c>
      <c r="W13" s="11">
        <v>2198695.9</v>
      </c>
      <c r="X13" s="11">
        <v>2267695.6</v>
      </c>
      <c r="Y13" s="11">
        <v>2331401.5</v>
      </c>
      <c r="Z13" s="11">
        <v>2393563.7999999998</v>
      </c>
      <c r="AA13" s="11">
        <v>2452327.9</v>
      </c>
      <c r="AB13" s="11">
        <v>2508162.9</v>
      </c>
      <c r="AC13" s="11">
        <v>2562714.7999999998</v>
      </c>
      <c r="AD13" s="11">
        <v>2620246.1</v>
      </c>
      <c r="AE13" s="11">
        <v>2680935.2999999998</v>
      </c>
      <c r="AF13" s="11">
        <v>2736403.3</v>
      </c>
      <c r="AG13" s="11">
        <v>2791595.6</v>
      </c>
      <c r="AH13" s="11">
        <v>2849867.4</v>
      </c>
      <c r="AI13" s="11">
        <v>2899087.4</v>
      </c>
      <c r="AJ13" s="11">
        <v>2951239.4</v>
      </c>
      <c r="AK13" s="11">
        <v>3000217.5</v>
      </c>
      <c r="AL13" s="11">
        <v>3052486.3</v>
      </c>
      <c r="AM13" s="11">
        <v>3110000.2</v>
      </c>
      <c r="AN13" s="11">
        <v>3161199.7</v>
      </c>
      <c r="AO13" s="11">
        <v>3213304.8</v>
      </c>
      <c r="AP13" s="11">
        <v>3268746.7</v>
      </c>
      <c r="AQ13" s="11">
        <v>3324453.1</v>
      </c>
      <c r="AR13" s="11">
        <v>3385047.2</v>
      </c>
      <c r="AS13" s="11">
        <v>3443140</v>
      </c>
      <c r="AT13" s="11">
        <v>3501622.7</v>
      </c>
      <c r="AU13" s="11">
        <v>3557580.6</v>
      </c>
      <c r="AV13" s="11">
        <v>3620640.1</v>
      </c>
      <c r="AW13" s="11">
        <v>3679363.5</v>
      </c>
      <c r="AX13" s="11">
        <v>3729115.3</v>
      </c>
      <c r="AY13" s="11">
        <v>3791748.5</v>
      </c>
      <c r="AZ13" s="11">
        <v>3842546.3</v>
      </c>
    </row>
    <row r="14" spans="1:52" x14ac:dyDescent="0.35">
      <c r="A14" s="12" t="s">
        <v>80</v>
      </c>
      <c r="B14" s="13">
        <v>92291.199999999997</v>
      </c>
      <c r="C14" s="13">
        <v>91191.4</v>
      </c>
      <c r="D14" s="13">
        <v>90645.1</v>
      </c>
      <c r="E14" s="13">
        <v>93155.5</v>
      </c>
      <c r="F14" s="13">
        <v>97875.1</v>
      </c>
      <c r="G14" s="13">
        <v>102013.2</v>
      </c>
      <c r="H14" s="13">
        <v>105315.3</v>
      </c>
      <c r="I14" s="13">
        <v>110317.6</v>
      </c>
      <c r="J14" s="13">
        <v>105683.3</v>
      </c>
      <c r="K14" s="13">
        <v>100227.4</v>
      </c>
      <c r="L14" s="13">
        <v>101496.8</v>
      </c>
      <c r="M14" s="13">
        <v>103148.6</v>
      </c>
      <c r="N14" s="13">
        <v>97889.9</v>
      </c>
      <c r="O14" s="13">
        <v>92394</v>
      </c>
      <c r="P14" s="13">
        <v>92761.600000000006</v>
      </c>
      <c r="Q14" s="13">
        <v>97197.9</v>
      </c>
      <c r="R14" s="13">
        <v>102427</v>
      </c>
      <c r="S14" s="13">
        <v>105643.5</v>
      </c>
      <c r="T14" s="13">
        <v>108791.9</v>
      </c>
      <c r="U14" s="13">
        <v>111660.3</v>
      </c>
      <c r="V14" s="13">
        <v>114258.5</v>
      </c>
      <c r="W14" s="13">
        <v>116847.6</v>
      </c>
      <c r="X14" s="13">
        <v>119387.4</v>
      </c>
      <c r="Y14" s="13">
        <v>121604.6</v>
      </c>
      <c r="Z14" s="13">
        <v>124077.3</v>
      </c>
      <c r="AA14" s="13">
        <v>126909.7</v>
      </c>
      <c r="AB14" s="13">
        <v>129380.7</v>
      </c>
      <c r="AC14" s="13">
        <v>131561.1</v>
      </c>
      <c r="AD14" s="13">
        <v>133953.4</v>
      </c>
      <c r="AE14" s="13">
        <v>136367.1</v>
      </c>
      <c r="AF14" s="13">
        <v>138803.29999999999</v>
      </c>
      <c r="AG14" s="13">
        <v>141209.29999999999</v>
      </c>
      <c r="AH14" s="13">
        <v>143690.29999999999</v>
      </c>
      <c r="AI14" s="13">
        <v>146235.9</v>
      </c>
      <c r="AJ14" s="13">
        <v>148933.29999999999</v>
      </c>
      <c r="AK14" s="13">
        <v>151675.9</v>
      </c>
      <c r="AL14" s="13">
        <v>154456.70000000001</v>
      </c>
      <c r="AM14" s="13">
        <v>157286.29999999999</v>
      </c>
      <c r="AN14" s="13">
        <v>160154.29999999999</v>
      </c>
      <c r="AO14" s="13">
        <v>163047.79999999999</v>
      </c>
      <c r="AP14" s="13">
        <v>166067.29999999999</v>
      </c>
      <c r="AQ14" s="13">
        <v>169148.9</v>
      </c>
      <c r="AR14" s="13">
        <v>172340.9</v>
      </c>
      <c r="AS14" s="13">
        <v>175620</v>
      </c>
      <c r="AT14" s="13">
        <v>178992.3</v>
      </c>
      <c r="AU14" s="13">
        <v>182455.8</v>
      </c>
      <c r="AV14" s="13">
        <v>186048</v>
      </c>
      <c r="AW14" s="13">
        <v>189672.2</v>
      </c>
      <c r="AX14" s="13">
        <v>193332.4</v>
      </c>
      <c r="AY14" s="13">
        <v>197199.5</v>
      </c>
      <c r="AZ14" s="13">
        <v>201012.9</v>
      </c>
    </row>
    <row r="15" spans="1:52" x14ac:dyDescent="0.35">
      <c r="A15" s="14" t="s">
        <v>81</v>
      </c>
      <c r="B15" s="15">
        <v>367222.3</v>
      </c>
      <c r="C15" s="15">
        <v>364300.1</v>
      </c>
      <c r="D15" s="15">
        <v>356802.4</v>
      </c>
      <c r="E15" s="15">
        <v>372391</v>
      </c>
      <c r="F15" s="15">
        <v>397836.4</v>
      </c>
      <c r="G15" s="15">
        <v>427885.3</v>
      </c>
      <c r="H15" s="15">
        <v>446704.2</v>
      </c>
      <c r="I15" s="15">
        <v>464828.4</v>
      </c>
      <c r="J15" s="15">
        <v>457093.9</v>
      </c>
      <c r="K15" s="15">
        <v>423949.6</v>
      </c>
      <c r="L15" s="15">
        <v>437227.9</v>
      </c>
      <c r="M15" s="15">
        <v>475752.3</v>
      </c>
      <c r="N15" s="15">
        <v>474017.8</v>
      </c>
      <c r="O15" s="15">
        <v>488888.6</v>
      </c>
      <c r="P15" s="15">
        <v>516633.7</v>
      </c>
      <c r="Q15" s="15">
        <v>551807.6</v>
      </c>
      <c r="R15" s="15">
        <v>604544.5</v>
      </c>
      <c r="S15" s="15">
        <v>630597.19999999995</v>
      </c>
      <c r="T15" s="15">
        <v>656061.19999999995</v>
      </c>
      <c r="U15" s="15">
        <v>678955</v>
      </c>
      <c r="V15" s="15">
        <v>699402.4</v>
      </c>
      <c r="W15" s="15">
        <v>719751.7</v>
      </c>
      <c r="X15" s="15">
        <v>741318.2</v>
      </c>
      <c r="Y15" s="15">
        <v>759613.5</v>
      </c>
      <c r="Z15" s="15">
        <v>778615.4</v>
      </c>
      <c r="AA15" s="15">
        <v>800829.8</v>
      </c>
      <c r="AB15" s="15">
        <v>821587.6</v>
      </c>
      <c r="AC15" s="15">
        <v>842108</v>
      </c>
      <c r="AD15" s="15">
        <v>862328.5</v>
      </c>
      <c r="AE15" s="15">
        <v>882469.7</v>
      </c>
      <c r="AF15" s="15">
        <v>901402.6</v>
      </c>
      <c r="AG15" s="15">
        <v>920260.1</v>
      </c>
      <c r="AH15" s="15">
        <v>939972.5</v>
      </c>
      <c r="AI15" s="15">
        <v>957318.3</v>
      </c>
      <c r="AJ15" s="15">
        <v>975302.5</v>
      </c>
      <c r="AK15" s="15">
        <v>992621.2</v>
      </c>
      <c r="AL15" s="15">
        <v>1010622.4</v>
      </c>
      <c r="AM15" s="15">
        <v>1029848.3</v>
      </c>
      <c r="AN15" s="15">
        <v>1047703</v>
      </c>
      <c r="AO15" s="15">
        <v>1065755</v>
      </c>
      <c r="AP15" s="15">
        <v>1084661</v>
      </c>
      <c r="AQ15" s="15">
        <v>1103762.3</v>
      </c>
      <c r="AR15" s="15">
        <v>1124048.3999999999</v>
      </c>
      <c r="AS15" s="15">
        <v>1143940.8</v>
      </c>
      <c r="AT15" s="15">
        <v>1163983.3</v>
      </c>
      <c r="AU15" s="15">
        <v>1183411</v>
      </c>
      <c r="AV15" s="15">
        <v>1204406.2</v>
      </c>
      <c r="AW15" s="15">
        <v>1224259.6000000001</v>
      </c>
      <c r="AX15" s="15">
        <v>1241825.6000000001</v>
      </c>
      <c r="AY15" s="15">
        <v>1262648.2</v>
      </c>
      <c r="AZ15" s="15">
        <v>1280340.6000000001</v>
      </c>
    </row>
    <row r="16" spans="1:52" x14ac:dyDescent="0.35">
      <c r="A16" s="14" t="s">
        <v>82</v>
      </c>
      <c r="B16" s="15">
        <v>671444.2</v>
      </c>
      <c r="C16" s="15">
        <v>646427.1</v>
      </c>
      <c r="D16" s="15">
        <v>638498.5</v>
      </c>
      <c r="E16" s="15">
        <v>643295</v>
      </c>
      <c r="F16" s="15">
        <v>750528.4</v>
      </c>
      <c r="G16" s="15">
        <v>812726.5</v>
      </c>
      <c r="H16" s="15">
        <v>840939.9</v>
      </c>
      <c r="I16" s="15">
        <v>943225.4</v>
      </c>
      <c r="J16" s="15">
        <v>952438.2</v>
      </c>
      <c r="K16" s="15">
        <v>913959.1</v>
      </c>
      <c r="L16" s="15">
        <v>886920.6</v>
      </c>
      <c r="M16" s="15">
        <v>923332.8</v>
      </c>
      <c r="N16" s="15">
        <v>945175.2</v>
      </c>
      <c r="O16" s="15">
        <v>975397.4</v>
      </c>
      <c r="P16" s="15">
        <v>1013921.2</v>
      </c>
      <c r="Q16" s="15">
        <v>1046987.5</v>
      </c>
      <c r="R16" s="15">
        <v>1079933.7</v>
      </c>
      <c r="S16" s="15">
        <v>1145708.7</v>
      </c>
      <c r="T16" s="15">
        <v>1206427</v>
      </c>
      <c r="U16" s="15">
        <v>1263240.6000000001</v>
      </c>
      <c r="V16" s="15">
        <v>1314241.6000000001</v>
      </c>
      <c r="W16" s="15">
        <v>1362096.6</v>
      </c>
      <c r="X16" s="15">
        <v>1406990</v>
      </c>
      <c r="Y16" s="15">
        <v>1450183.4</v>
      </c>
      <c r="Z16" s="15">
        <v>1490871.1</v>
      </c>
      <c r="AA16" s="15">
        <v>1524588.4</v>
      </c>
      <c r="AB16" s="15">
        <v>1557194.5</v>
      </c>
      <c r="AC16" s="15">
        <v>1589045.7</v>
      </c>
      <c r="AD16" s="15">
        <v>1623964.2</v>
      </c>
      <c r="AE16" s="15">
        <v>1662098.5</v>
      </c>
      <c r="AF16" s="15">
        <v>1696197.5</v>
      </c>
      <c r="AG16" s="15">
        <v>1730126.2</v>
      </c>
      <c r="AH16" s="15">
        <v>1766204.6</v>
      </c>
      <c r="AI16" s="15">
        <v>1795533.2</v>
      </c>
      <c r="AJ16" s="15">
        <v>1827003.6</v>
      </c>
      <c r="AK16" s="15">
        <v>1855920.5</v>
      </c>
      <c r="AL16" s="15">
        <v>1887407.1</v>
      </c>
      <c r="AM16" s="15">
        <v>1922865.7</v>
      </c>
      <c r="AN16" s="15">
        <v>1953342.5</v>
      </c>
      <c r="AO16" s="15">
        <v>1984502</v>
      </c>
      <c r="AP16" s="15">
        <v>2018018.4</v>
      </c>
      <c r="AQ16" s="15">
        <v>2051541.8</v>
      </c>
      <c r="AR16" s="15">
        <v>2088658</v>
      </c>
      <c r="AS16" s="15">
        <v>2123579.2000000002</v>
      </c>
      <c r="AT16" s="15">
        <v>2158647.1</v>
      </c>
      <c r="AU16" s="15">
        <v>2191713.7999999998</v>
      </c>
      <c r="AV16" s="15">
        <v>2230185.9</v>
      </c>
      <c r="AW16" s="15">
        <v>2265431.7000000002</v>
      </c>
      <c r="AX16" s="15">
        <v>2293957.4</v>
      </c>
      <c r="AY16" s="15">
        <v>2331900.7999999998</v>
      </c>
      <c r="AZ16" s="15">
        <v>2361192.7999999998</v>
      </c>
    </row>
    <row r="17" spans="1:52" x14ac:dyDescent="0.35">
      <c r="A17" s="8" t="s">
        <v>83</v>
      </c>
      <c r="B17" s="9">
        <v>2342800.6</v>
      </c>
      <c r="C17" s="9">
        <v>2369903.4</v>
      </c>
      <c r="D17" s="9">
        <v>2429502.2000000002</v>
      </c>
      <c r="E17" s="9">
        <v>2432230.1</v>
      </c>
      <c r="F17" s="9">
        <v>2621193.7000000002</v>
      </c>
      <c r="G17" s="9">
        <v>2677007.4</v>
      </c>
      <c r="H17" s="9">
        <v>2779229.4</v>
      </c>
      <c r="I17" s="9">
        <v>2866475.9</v>
      </c>
      <c r="J17" s="9">
        <v>2801488.7</v>
      </c>
      <c r="K17" s="9">
        <v>2510131.9</v>
      </c>
      <c r="L17" s="9">
        <v>2615666.6</v>
      </c>
      <c r="M17" s="9">
        <v>2612568.1</v>
      </c>
      <c r="N17" s="9">
        <v>2534524.5</v>
      </c>
      <c r="O17" s="9">
        <v>2548661.7000000002</v>
      </c>
      <c r="P17" s="9">
        <v>2556509.2000000002</v>
      </c>
      <c r="Q17" s="9">
        <v>2613611.9</v>
      </c>
      <c r="R17" s="9">
        <v>2708092.2</v>
      </c>
      <c r="S17" s="9">
        <v>2809828.6</v>
      </c>
      <c r="T17" s="9">
        <v>2893202.7</v>
      </c>
      <c r="U17" s="9">
        <v>2957665.9</v>
      </c>
      <c r="V17" s="9">
        <v>3008159.9</v>
      </c>
      <c r="W17" s="9">
        <v>3054100.2</v>
      </c>
      <c r="X17" s="9">
        <v>3095296.6</v>
      </c>
      <c r="Y17" s="9">
        <v>3135749.6</v>
      </c>
      <c r="Z17" s="9">
        <v>3173618.6</v>
      </c>
      <c r="AA17" s="9">
        <v>3210428.8</v>
      </c>
      <c r="AB17" s="9">
        <v>3247755.1</v>
      </c>
      <c r="AC17" s="9">
        <v>3285474.1</v>
      </c>
      <c r="AD17" s="9">
        <v>3323431.4</v>
      </c>
      <c r="AE17" s="9">
        <v>3361982.2</v>
      </c>
      <c r="AF17" s="9">
        <v>3400641</v>
      </c>
      <c r="AG17" s="9">
        <v>3438108.5</v>
      </c>
      <c r="AH17" s="9">
        <v>3476797.1</v>
      </c>
      <c r="AI17" s="9">
        <v>3513163.5</v>
      </c>
      <c r="AJ17" s="9">
        <v>3549973.7</v>
      </c>
      <c r="AK17" s="9">
        <v>3587020.1</v>
      </c>
      <c r="AL17" s="9">
        <v>3624642</v>
      </c>
      <c r="AM17" s="9">
        <v>3663305.5</v>
      </c>
      <c r="AN17" s="9">
        <v>3702782</v>
      </c>
      <c r="AO17" s="9">
        <v>3742616.7</v>
      </c>
      <c r="AP17" s="9">
        <v>3783346</v>
      </c>
      <c r="AQ17" s="9">
        <v>3825954.1</v>
      </c>
      <c r="AR17" s="9">
        <v>3870055</v>
      </c>
      <c r="AS17" s="9">
        <v>3914631.7</v>
      </c>
      <c r="AT17" s="9">
        <v>3960400.9</v>
      </c>
      <c r="AU17" s="9">
        <v>4006973.3</v>
      </c>
      <c r="AV17" s="9">
        <v>4054131.9</v>
      </c>
      <c r="AW17" s="9">
        <v>4101304.2</v>
      </c>
      <c r="AX17" s="9">
        <v>4148644.4</v>
      </c>
      <c r="AY17" s="9">
        <v>4196479.4000000004</v>
      </c>
      <c r="AZ17" s="9">
        <v>4244757.9000000004</v>
      </c>
    </row>
    <row r="18" spans="1:52" x14ac:dyDescent="0.35">
      <c r="A18" s="10" t="s">
        <v>71</v>
      </c>
      <c r="B18" s="11">
        <v>1564050.6</v>
      </c>
      <c r="C18" s="11">
        <v>1610007.5</v>
      </c>
      <c r="D18" s="11">
        <v>1660332.8</v>
      </c>
      <c r="E18" s="11">
        <v>1669390.8</v>
      </c>
      <c r="F18" s="11">
        <v>1813531.1</v>
      </c>
      <c r="G18" s="11">
        <v>1859124</v>
      </c>
      <c r="H18" s="11">
        <v>1915952.1</v>
      </c>
      <c r="I18" s="11">
        <v>1987617.1</v>
      </c>
      <c r="J18" s="11">
        <v>1955419.2</v>
      </c>
      <c r="K18" s="11">
        <v>1770665.9</v>
      </c>
      <c r="L18" s="11">
        <v>1822387.2</v>
      </c>
      <c r="M18" s="11">
        <v>1813067.2</v>
      </c>
      <c r="N18" s="11">
        <v>1756616.3</v>
      </c>
      <c r="O18" s="11">
        <v>1782500.9</v>
      </c>
      <c r="P18" s="11">
        <v>1791256.3</v>
      </c>
      <c r="Q18" s="11">
        <v>1839969.9</v>
      </c>
      <c r="R18" s="11">
        <v>1931829.1</v>
      </c>
      <c r="S18" s="11">
        <v>2010762.7</v>
      </c>
      <c r="T18" s="11">
        <v>2072976.4</v>
      </c>
      <c r="U18" s="11">
        <v>2119197.2000000002</v>
      </c>
      <c r="V18" s="11">
        <v>2153917.5</v>
      </c>
      <c r="W18" s="11">
        <v>2184805.5</v>
      </c>
      <c r="X18" s="11">
        <v>2212028.5</v>
      </c>
      <c r="Y18" s="11">
        <v>2238907.7000000002</v>
      </c>
      <c r="Z18" s="11">
        <v>2263693.7000000002</v>
      </c>
      <c r="AA18" s="11">
        <v>2287595.7999999998</v>
      </c>
      <c r="AB18" s="11">
        <v>2312217.7000000002</v>
      </c>
      <c r="AC18" s="11">
        <v>2337159.5</v>
      </c>
      <c r="AD18" s="11">
        <v>2362316.2999999998</v>
      </c>
      <c r="AE18" s="11">
        <v>2387840.4</v>
      </c>
      <c r="AF18" s="11">
        <v>2413675.5</v>
      </c>
      <c r="AG18" s="11">
        <v>2438890.7999999998</v>
      </c>
      <c r="AH18" s="11">
        <v>2465334.2999999998</v>
      </c>
      <c r="AI18" s="11">
        <v>2489668.2000000002</v>
      </c>
      <c r="AJ18" s="11">
        <v>2514353.1</v>
      </c>
      <c r="AK18" s="11">
        <v>2539181.1</v>
      </c>
      <c r="AL18" s="11">
        <v>2564443.9</v>
      </c>
      <c r="AM18" s="11">
        <v>2590178.7000000002</v>
      </c>
      <c r="AN18" s="11">
        <v>2616704.2000000002</v>
      </c>
      <c r="AO18" s="11">
        <v>2643302.7000000002</v>
      </c>
      <c r="AP18" s="11">
        <v>2670313.2000000002</v>
      </c>
      <c r="AQ18" s="11">
        <v>2698901.5</v>
      </c>
      <c r="AR18" s="11">
        <v>2728638.4</v>
      </c>
      <c r="AS18" s="11">
        <v>2758664.8</v>
      </c>
      <c r="AT18" s="11">
        <v>2789785.3</v>
      </c>
      <c r="AU18" s="11">
        <v>2821342.6</v>
      </c>
      <c r="AV18" s="11">
        <v>2852955.1</v>
      </c>
      <c r="AW18" s="11">
        <v>2884627.4</v>
      </c>
      <c r="AX18" s="11">
        <v>2916762.8</v>
      </c>
      <c r="AY18" s="11">
        <v>2949005.7</v>
      </c>
      <c r="AZ18" s="11">
        <v>2982013.7</v>
      </c>
    </row>
    <row r="19" spans="1:52" x14ac:dyDescent="0.35">
      <c r="A19" s="14" t="s">
        <v>84</v>
      </c>
      <c r="B19" s="15">
        <v>86604.5</v>
      </c>
      <c r="C19" s="15">
        <v>90531</v>
      </c>
      <c r="D19" s="15">
        <v>92199.2</v>
      </c>
      <c r="E19" s="15">
        <v>96176.8</v>
      </c>
      <c r="F19" s="15">
        <v>99830.8</v>
      </c>
      <c r="G19" s="15">
        <v>103193.3</v>
      </c>
      <c r="H19" s="15">
        <v>105213.2</v>
      </c>
      <c r="I19" s="15">
        <v>111318.8</v>
      </c>
      <c r="J19" s="15">
        <v>110758.8</v>
      </c>
      <c r="K19" s="15">
        <v>109811.8</v>
      </c>
      <c r="L19" s="15">
        <v>112165.1</v>
      </c>
      <c r="M19" s="15">
        <v>113488.3</v>
      </c>
      <c r="N19" s="15">
        <v>111168</v>
      </c>
      <c r="O19" s="15">
        <v>111432.3</v>
      </c>
      <c r="P19" s="15">
        <v>114741.5</v>
      </c>
      <c r="Q19" s="15">
        <v>117316.1</v>
      </c>
      <c r="R19" s="15">
        <v>120064</v>
      </c>
      <c r="S19" s="15">
        <v>123511.6</v>
      </c>
      <c r="T19" s="15">
        <v>126805.7</v>
      </c>
      <c r="U19" s="15">
        <v>129693.1</v>
      </c>
      <c r="V19" s="15">
        <v>132353.9</v>
      </c>
      <c r="W19" s="15">
        <v>134763.70000000001</v>
      </c>
      <c r="X19" s="15">
        <v>136985.1</v>
      </c>
      <c r="Y19" s="15">
        <v>139277.1</v>
      </c>
      <c r="Z19" s="15">
        <v>141613.4</v>
      </c>
      <c r="AA19" s="15">
        <v>143891.6</v>
      </c>
      <c r="AB19" s="15">
        <v>146257.1</v>
      </c>
      <c r="AC19" s="15">
        <v>148786.70000000001</v>
      </c>
      <c r="AD19" s="15">
        <v>151309.9</v>
      </c>
      <c r="AE19" s="15">
        <v>153847.6</v>
      </c>
      <c r="AF19" s="15">
        <v>156408.5</v>
      </c>
      <c r="AG19" s="15">
        <v>158979.5</v>
      </c>
      <c r="AH19" s="15">
        <v>161552.9</v>
      </c>
      <c r="AI19" s="15">
        <v>163970</v>
      </c>
      <c r="AJ19" s="15">
        <v>166426.29999999999</v>
      </c>
      <c r="AK19" s="15">
        <v>168926.4</v>
      </c>
      <c r="AL19" s="15">
        <v>171458.6</v>
      </c>
      <c r="AM19" s="15">
        <v>174090.5</v>
      </c>
      <c r="AN19" s="15">
        <v>176785.8</v>
      </c>
      <c r="AO19" s="15">
        <v>179546.4</v>
      </c>
      <c r="AP19" s="15">
        <v>182370.5</v>
      </c>
      <c r="AQ19" s="15">
        <v>185345.2</v>
      </c>
      <c r="AR19" s="15">
        <v>188387.8</v>
      </c>
      <c r="AS19" s="15">
        <v>191512.2</v>
      </c>
      <c r="AT19" s="15">
        <v>194730.6</v>
      </c>
      <c r="AU19" s="15">
        <v>198082.5</v>
      </c>
      <c r="AV19" s="15">
        <v>201513.7</v>
      </c>
      <c r="AW19" s="15">
        <v>204963.4</v>
      </c>
      <c r="AX19" s="15">
        <v>208471.3</v>
      </c>
      <c r="AY19" s="15">
        <v>212019.4</v>
      </c>
      <c r="AZ19" s="15">
        <v>215611.4</v>
      </c>
    </row>
    <row r="20" spans="1:52" x14ac:dyDescent="0.35">
      <c r="A20" s="16" t="s">
        <v>85</v>
      </c>
      <c r="B20" s="17">
        <v>1477446.1</v>
      </c>
      <c r="C20" s="17">
        <v>1519476.4</v>
      </c>
      <c r="D20" s="17">
        <v>1568133.6</v>
      </c>
      <c r="E20" s="17">
        <v>1573214</v>
      </c>
      <c r="F20" s="17">
        <v>1713700.2</v>
      </c>
      <c r="G20" s="17">
        <v>1755930.7</v>
      </c>
      <c r="H20" s="17">
        <v>1810738.8</v>
      </c>
      <c r="I20" s="17">
        <v>1876298.3</v>
      </c>
      <c r="J20" s="17">
        <v>1844660.4</v>
      </c>
      <c r="K20" s="17">
        <v>1660854.2</v>
      </c>
      <c r="L20" s="17">
        <v>1710222.1</v>
      </c>
      <c r="M20" s="17">
        <v>1699578.8</v>
      </c>
      <c r="N20" s="17">
        <v>1645448.2</v>
      </c>
      <c r="O20" s="17">
        <v>1671068.6</v>
      </c>
      <c r="P20" s="17">
        <v>1676514.7</v>
      </c>
      <c r="Q20" s="17">
        <v>1722653.8</v>
      </c>
      <c r="R20" s="17">
        <v>1811765.1</v>
      </c>
      <c r="S20" s="17">
        <v>1887251.1</v>
      </c>
      <c r="T20" s="17">
        <v>1946170.7</v>
      </c>
      <c r="U20" s="17">
        <v>1989504.1</v>
      </c>
      <c r="V20" s="17">
        <v>2021563.6</v>
      </c>
      <c r="W20" s="17">
        <v>2050041.7</v>
      </c>
      <c r="X20" s="17">
        <v>2075043.4</v>
      </c>
      <c r="Y20" s="17">
        <v>2099630.5</v>
      </c>
      <c r="Z20" s="17">
        <v>2122080.2999999998</v>
      </c>
      <c r="AA20" s="17">
        <v>2143704.2000000002</v>
      </c>
      <c r="AB20" s="17">
        <v>2165960.6</v>
      </c>
      <c r="AC20" s="17">
        <v>2188372.7999999998</v>
      </c>
      <c r="AD20" s="17">
        <v>2211006.4</v>
      </c>
      <c r="AE20" s="17">
        <v>2233992.7999999998</v>
      </c>
      <c r="AF20" s="17">
        <v>2257267.1</v>
      </c>
      <c r="AG20" s="17">
        <v>2279911.2999999998</v>
      </c>
      <c r="AH20" s="17">
        <v>2303781.4</v>
      </c>
      <c r="AI20" s="17">
        <v>2325698.2000000002</v>
      </c>
      <c r="AJ20" s="17">
        <v>2347926.7999999998</v>
      </c>
      <c r="AK20" s="17">
        <v>2370254.6</v>
      </c>
      <c r="AL20" s="17">
        <v>2392985.2000000002</v>
      </c>
      <c r="AM20" s="17">
        <v>2416088.2000000002</v>
      </c>
      <c r="AN20" s="17">
        <v>2439918.4</v>
      </c>
      <c r="AO20" s="17">
        <v>2463756.2999999998</v>
      </c>
      <c r="AP20" s="17">
        <v>2487942.7000000002</v>
      </c>
      <c r="AQ20" s="17">
        <v>2513556.4</v>
      </c>
      <c r="AR20" s="17">
        <v>2540250.5</v>
      </c>
      <c r="AS20" s="17">
        <v>2567152.5</v>
      </c>
      <c r="AT20" s="17">
        <v>2595054.7000000002</v>
      </c>
      <c r="AU20" s="17">
        <v>2623260.1</v>
      </c>
      <c r="AV20" s="17">
        <v>2651441.4</v>
      </c>
      <c r="AW20" s="17">
        <v>2679664</v>
      </c>
      <c r="AX20" s="17">
        <v>2708291.5</v>
      </c>
      <c r="AY20" s="17">
        <v>2736986.3</v>
      </c>
      <c r="AZ20" s="17">
        <v>2766402.3</v>
      </c>
    </row>
    <row r="21" spans="1:52" x14ac:dyDescent="0.35">
      <c r="A21" s="10" t="s">
        <v>86</v>
      </c>
      <c r="B21" s="17">
        <v>405463.8</v>
      </c>
      <c r="C21" s="17">
        <v>388048.3</v>
      </c>
      <c r="D21" s="17">
        <v>385983.2</v>
      </c>
      <c r="E21" s="17">
        <v>394375.3</v>
      </c>
      <c r="F21" s="17">
        <v>419326.4</v>
      </c>
      <c r="G21" s="17">
        <v>416024.2</v>
      </c>
      <c r="H21" s="17">
        <v>438164.9</v>
      </c>
      <c r="I21" s="17">
        <v>452000</v>
      </c>
      <c r="J21" s="17">
        <v>442763</v>
      </c>
      <c r="K21" s="17">
        <v>363541</v>
      </c>
      <c r="L21" s="17">
        <v>393531</v>
      </c>
      <c r="M21" s="17">
        <v>422097</v>
      </c>
      <c r="N21" s="17">
        <v>406661</v>
      </c>
      <c r="O21" s="17">
        <v>406720</v>
      </c>
      <c r="P21" s="17">
        <v>410824</v>
      </c>
      <c r="Q21" s="17">
        <v>417540</v>
      </c>
      <c r="R21" s="17">
        <v>413915.8</v>
      </c>
      <c r="S21" s="17">
        <v>428266</v>
      </c>
      <c r="T21" s="17">
        <v>441376.6</v>
      </c>
      <c r="U21" s="17">
        <v>452209.9</v>
      </c>
      <c r="V21" s="17">
        <v>461581.3</v>
      </c>
      <c r="W21" s="17">
        <v>470146.3</v>
      </c>
      <c r="X21" s="17">
        <v>478042.8</v>
      </c>
      <c r="Y21" s="17">
        <v>485218.9</v>
      </c>
      <c r="Z21" s="17">
        <v>492150.8</v>
      </c>
      <c r="AA21" s="17">
        <v>499182</v>
      </c>
      <c r="AB21" s="17">
        <v>505885.5</v>
      </c>
      <c r="AC21" s="17">
        <v>512576</v>
      </c>
      <c r="AD21" s="17">
        <v>519211.3</v>
      </c>
      <c r="AE21" s="17">
        <v>525845.6</v>
      </c>
      <c r="AF21" s="17">
        <v>532381.5</v>
      </c>
      <c r="AG21" s="17">
        <v>538232.1</v>
      </c>
      <c r="AH21" s="17">
        <v>543839.4</v>
      </c>
      <c r="AI21" s="17">
        <v>549595.80000000005</v>
      </c>
      <c r="AJ21" s="17">
        <v>555308.4</v>
      </c>
      <c r="AK21" s="17">
        <v>561042.30000000005</v>
      </c>
      <c r="AL21" s="17">
        <v>566742.4</v>
      </c>
      <c r="AM21" s="17">
        <v>572579.80000000005</v>
      </c>
      <c r="AN21" s="17">
        <v>578504.80000000005</v>
      </c>
      <c r="AO21" s="17">
        <v>584509.30000000005</v>
      </c>
      <c r="AP21" s="17">
        <v>590601.19999999995</v>
      </c>
      <c r="AQ21" s="17">
        <v>596772.4</v>
      </c>
      <c r="AR21" s="17">
        <v>603092.19999999995</v>
      </c>
      <c r="AS21" s="17">
        <v>609520.80000000005</v>
      </c>
      <c r="AT21" s="17">
        <v>615851.4</v>
      </c>
      <c r="AU21" s="17">
        <v>622317.30000000005</v>
      </c>
      <c r="AV21" s="17">
        <v>628725.69999999995</v>
      </c>
      <c r="AW21" s="17">
        <v>635261.69999999995</v>
      </c>
      <c r="AX21" s="17">
        <v>641693.30000000005</v>
      </c>
      <c r="AY21" s="17">
        <v>648089</v>
      </c>
      <c r="AZ21" s="17">
        <v>654512.19999999995</v>
      </c>
    </row>
    <row r="22" spans="1:52" x14ac:dyDescent="0.35">
      <c r="A22" s="10" t="s">
        <v>79</v>
      </c>
      <c r="B22" s="11">
        <v>22827.1</v>
      </c>
      <c r="C22" s="11">
        <v>22555.8</v>
      </c>
      <c r="D22" s="11">
        <v>22996.3</v>
      </c>
      <c r="E22" s="11">
        <v>24054.3</v>
      </c>
      <c r="F22" s="11">
        <v>26524.5</v>
      </c>
      <c r="G22" s="11">
        <v>27717.8</v>
      </c>
      <c r="H22" s="11">
        <v>29929.5</v>
      </c>
      <c r="I22" s="11">
        <v>32081.599999999999</v>
      </c>
      <c r="J22" s="11">
        <v>33105.1</v>
      </c>
      <c r="K22" s="11">
        <v>28850.799999999999</v>
      </c>
      <c r="L22" s="11">
        <v>34448.1</v>
      </c>
      <c r="M22" s="11">
        <v>35309</v>
      </c>
      <c r="N22" s="11">
        <v>34254.400000000001</v>
      </c>
      <c r="O22" s="11">
        <v>34210</v>
      </c>
      <c r="P22" s="11">
        <v>35992.400000000001</v>
      </c>
      <c r="Q22" s="11">
        <v>36698.9</v>
      </c>
      <c r="R22" s="11">
        <v>38203.9</v>
      </c>
      <c r="S22" s="11">
        <v>40242.300000000003</v>
      </c>
      <c r="T22" s="11">
        <v>42360.7</v>
      </c>
      <c r="U22" s="11">
        <v>44327.5</v>
      </c>
      <c r="V22" s="11">
        <v>46163.9</v>
      </c>
      <c r="W22" s="11">
        <v>48003.7</v>
      </c>
      <c r="X22" s="11">
        <v>49804.3</v>
      </c>
      <c r="Y22" s="11">
        <v>51547.5</v>
      </c>
      <c r="Z22" s="11">
        <v>53262</v>
      </c>
      <c r="AA22" s="11">
        <v>54869.5</v>
      </c>
      <c r="AB22" s="11">
        <v>56468.1</v>
      </c>
      <c r="AC22" s="11">
        <v>58115</v>
      </c>
      <c r="AD22" s="11">
        <v>59848.800000000003</v>
      </c>
      <c r="AE22" s="11">
        <v>61805.1</v>
      </c>
      <c r="AF22" s="11">
        <v>63659.8</v>
      </c>
      <c r="AG22" s="11">
        <v>65564.899999999994</v>
      </c>
      <c r="AH22" s="11">
        <v>67657.3</v>
      </c>
      <c r="AI22" s="11">
        <v>69495.100000000006</v>
      </c>
      <c r="AJ22" s="11">
        <v>71377.8</v>
      </c>
      <c r="AK22" s="11">
        <v>73226</v>
      </c>
      <c r="AL22" s="11">
        <v>75129.3</v>
      </c>
      <c r="AM22" s="11">
        <v>77304.800000000003</v>
      </c>
      <c r="AN22" s="11">
        <v>79260</v>
      </c>
      <c r="AO22" s="11">
        <v>81283.7</v>
      </c>
      <c r="AP22" s="11">
        <v>83455.7</v>
      </c>
      <c r="AQ22" s="11">
        <v>85620.5</v>
      </c>
      <c r="AR22" s="11">
        <v>87955.199999999997</v>
      </c>
      <c r="AS22" s="11">
        <v>90158.7</v>
      </c>
      <c r="AT22" s="11">
        <v>92379.1</v>
      </c>
      <c r="AU22" s="11">
        <v>94561.1</v>
      </c>
      <c r="AV22" s="11">
        <v>97124.1</v>
      </c>
      <c r="AW22" s="11">
        <v>99450.5</v>
      </c>
      <c r="AX22" s="11">
        <v>101481.3</v>
      </c>
      <c r="AY22" s="11">
        <v>103876.8</v>
      </c>
      <c r="AZ22" s="11">
        <v>105867.9</v>
      </c>
    </row>
    <row r="23" spans="1:52" x14ac:dyDescent="0.35">
      <c r="A23" s="12" t="s">
        <v>87</v>
      </c>
      <c r="B23" s="13">
        <v>2163.8000000000002</v>
      </c>
      <c r="C23" s="13">
        <v>2172.6</v>
      </c>
      <c r="D23" s="13">
        <v>2119.6</v>
      </c>
      <c r="E23" s="13">
        <v>2137.3000000000002</v>
      </c>
      <c r="F23" s="13">
        <v>2216.8000000000002</v>
      </c>
      <c r="G23" s="13">
        <v>2278.6</v>
      </c>
      <c r="H23" s="13">
        <v>2349.3000000000002</v>
      </c>
      <c r="I23" s="13">
        <v>2428.8000000000002</v>
      </c>
      <c r="J23" s="13">
        <v>2382.5</v>
      </c>
      <c r="K23" s="13">
        <v>2222.9</v>
      </c>
      <c r="L23" s="13">
        <v>2312.6999999999998</v>
      </c>
      <c r="M23" s="13">
        <v>2283.6999999999998</v>
      </c>
      <c r="N23" s="13">
        <v>2273.4</v>
      </c>
      <c r="O23" s="13">
        <v>2244.6</v>
      </c>
      <c r="P23" s="13">
        <v>2537.6</v>
      </c>
      <c r="Q23" s="13">
        <v>2559.4</v>
      </c>
      <c r="R23" s="13">
        <v>2693.2</v>
      </c>
      <c r="S23" s="13">
        <v>2909</v>
      </c>
      <c r="T23" s="13">
        <v>3138.8</v>
      </c>
      <c r="U23" s="13">
        <v>3356.2</v>
      </c>
      <c r="V23" s="13">
        <v>3561</v>
      </c>
      <c r="W23" s="13">
        <v>3763.3</v>
      </c>
      <c r="X23" s="13">
        <v>3977</v>
      </c>
      <c r="Y23" s="13">
        <v>4174.8</v>
      </c>
      <c r="Z23" s="13">
        <v>4380.5</v>
      </c>
      <c r="AA23" s="13">
        <v>4604.3</v>
      </c>
      <c r="AB23" s="13">
        <v>4848.3</v>
      </c>
      <c r="AC23" s="13">
        <v>5105.8</v>
      </c>
      <c r="AD23" s="13">
        <v>5375.8</v>
      </c>
      <c r="AE23" s="13">
        <v>5655.7</v>
      </c>
      <c r="AF23" s="13">
        <v>5926.1</v>
      </c>
      <c r="AG23" s="13">
        <v>6206.8</v>
      </c>
      <c r="AH23" s="13">
        <v>6510.2</v>
      </c>
      <c r="AI23" s="13">
        <v>6796.9</v>
      </c>
      <c r="AJ23" s="13">
        <v>7094.4</v>
      </c>
      <c r="AK23" s="13">
        <v>7387.8</v>
      </c>
      <c r="AL23" s="13">
        <v>7690.4</v>
      </c>
      <c r="AM23" s="13">
        <v>8021.6</v>
      </c>
      <c r="AN23" s="13">
        <v>8331.6</v>
      </c>
      <c r="AO23" s="13">
        <v>8651.2000000000007</v>
      </c>
      <c r="AP23" s="13">
        <v>8993.5</v>
      </c>
      <c r="AQ23" s="13">
        <v>9342.2000000000007</v>
      </c>
      <c r="AR23" s="13">
        <v>9710.2000000000007</v>
      </c>
      <c r="AS23" s="13">
        <v>10066.9</v>
      </c>
      <c r="AT23" s="13">
        <v>10425.6</v>
      </c>
      <c r="AU23" s="13">
        <v>10784.9</v>
      </c>
      <c r="AV23" s="13">
        <v>11184.4</v>
      </c>
      <c r="AW23" s="13">
        <v>11557.8</v>
      </c>
      <c r="AX23" s="13">
        <v>11892.7</v>
      </c>
      <c r="AY23" s="13">
        <v>12270.7</v>
      </c>
      <c r="AZ23" s="13">
        <v>12597.8</v>
      </c>
    </row>
    <row r="24" spans="1:52" x14ac:dyDescent="0.35">
      <c r="A24" s="16" t="s">
        <v>82</v>
      </c>
      <c r="B24" s="17">
        <v>20663.3</v>
      </c>
      <c r="C24" s="17">
        <v>20383.2</v>
      </c>
      <c r="D24" s="17">
        <v>20876.7</v>
      </c>
      <c r="E24" s="17">
        <v>21917</v>
      </c>
      <c r="F24" s="17">
        <v>24307.8</v>
      </c>
      <c r="G24" s="17">
        <v>25439.200000000001</v>
      </c>
      <c r="H24" s="17">
        <v>27580.2</v>
      </c>
      <c r="I24" s="17">
        <v>29652.799999999999</v>
      </c>
      <c r="J24" s="17">
        <v>30722.5</v>
      </c>
      <c r="K24" s="17">
        <v>26627.8</v>
      </c>
      <c r="L24" s="17">
        <v>32135.5</v>
      </c>
      <c r="M24" s="17">
        <v>33025.300000000003</v>
      </c>
      <c r="N24" s="17">
        <v>31981</v>
      </c>
      <c r="O24" s="17">
        <v>31965.4</v>
      </c>
      <c r="P24" s="17">
        <v>33454.800000000003</v>
      </c>
      <c r="Q24" s="17">
        <v>34139.5</v>
      </c>
      <c r="R24" s="17">
        <v>35510.699999999997</v>
      </c>
      <c r="S24" s="17">
        <v>37333.300000000003</v>
      </c>
      <c r="T24" s="17">
        <v>39221.9</v>
      </c>
      <c r="U24" s="17">
        <v>40971.300000000003</v>
      </c>
      <c r="V24" s="17">
        <v>42602.9</v>
      </c>
      <c r="W24" s="17">
        <v>44240.4</v>
      </c>
      <c r="X24" s="17">
        <v>45827.3</v>
      </c>
      <c r="Y24" s="17">
        <v>47372.7</v>
      </c>
      <c r="Z24" s="17">
        <v>48881.5</v>
      </c>
      <c r="AA24" s="17">
        <v>50265.3</v>
      </c>
      <c r="AB24" s="17">
        <v>51619.9</v>
      </c>
      <c r="AC24" s="17">
        <v>53009.2</v>
      </c>
      <c r="AD24" s="17">
        <v>54473</v>
      </c>
      <c r="AE24" s="17">
        <v>56149.4</v>
      </c>
      <c r="AF24" s="17">
        <v>57733.8</v>
      </c>
      <c r="AG24" s="17">
        <v>59358.2</v>
      </c>
      <c r="AH24" s="17">
        <v>61147.199999999997</v>
      </c>
      <c r="AI24" s="17">
        <v>62698.2</v>
      </c>
      <c r="AJ24" s="17">
        <v>64283.4</v>
      </c>
      <c r="AK24" s="17">
        <v>65838.2</v>
      </c>
      <c r="AL24" s="17">
        <v>67438.899999999994</v>
      </c>
      <c r="AM24" s="17">
        <v>69283.199999999997</v>
      </c>
      <c r="AN24" s="17">
        <v>70928.399999999994</v>
      </c>
      <c r="AO24" s="17">
        <v>72632.5</v>
      </c>
      <c r="AP24" s="17">
        <v>74462.2</v>
      </c>
      <c r="AQ24" s="17">
        <v>76278.3</v>
      </c>
      <c r="AR24" s="17">
        <v>78245.100000000006</v>
      </c>
      <c r="AS24" s="17">
        <v>80091.899999999994</v>
      </c>
      <c r="AT24" s="17">
        <v>81953.5</v>
      </c>
      <c r="AU24" s="17">
        <v>83776.2</v>
      </c>
      <c r="AV24" s="17">
        <v>85939.7</v>
      </c>
      <c r="AW24" s="17">
        <v>87892.6</v>
      </c>
      <c r="AX24" s="17">
        <v>89588.6</v>
      </c>
      <c r="AY24" s="17">
        <v>91606.1</v>
      </c>
      <c r="AZ24" s="17">
        <v>93270.1</v>
      </c>
    </row>
    <row r="25" spans="1:52" x14ac:dyDescent="0.35">
      <c r="A25" s="10" t="s">
        <v>88</v>
      </c>
      <c r="B25" s="11">
        <v>350459.1</v>
      </c>
      <c r="C25" s="11">
        <v>349291.8</v>
      </c>
      <c r="D25" s="11">
        <v>360189.9</v>
      </c>
      <c r="E25" s="11">
        <v>344409.7</v>
      </c>
      <c r="F25" s="11">
        <v>361811.7</v>
      </c>
      <c r="G25" s="11">
        <v>374141.4</v>
      </c>
      <c r="H25" s="11">
        <v>395182.9</v>
      </c>
      <c r="I25" s="11">
        <v>394777.2</v>
      </c>
      <c r="J25" s="11">
        <v>370201.5</v>
      </c>
      <c r="K25" s="11">
        <v>347074.2</v>
      </c>
      <c r="L25" s="11">
        <v>365300.3</v>
      </c>
      <c r="M25" s="11">
        <v>342094.9</v>
      </c>
      <c r="N25" s="11">
        <v>336992.8</v>
      </c>
      <c r="O25" s="11">
        <v>325230.8</v>
      </c>
      <c r="P25" s="11">
        <v>318436.59999999998</v>
      </c>
      <c r="Q25" s="11">
        <v>319403</v>
      </c>
      <c r="R25" s="11">
        <v>324143.40000000002</v>
      </c>
      <c r="S25" s="11">
        <v>330557.59999999998</v>
      </c>
      <c r="T25" s="11">
        <v>336489</v>
      </c>
      <c r="U25" s="11">
        <v>341931.3</v>
      </c>
      <c r="V25" s="11">
        <v>346497.2</v>
      </c>
      <c r="W25" s="11">
        <v>351144.7</v>
      </c>
      <c r="X25" s="11">
        <v>355421.1</v>
      </c>
      <c r="Y25" s="11">
        <v>360075.6</v>
      </c>
      <c r="Z25" s="11">
        <v>364512.1</v>
      </c>
      <c r="AA25" s="11">
        <v>368781.5</v>
      </c>
      <c r="AB25" s="11">
        <v>373183.8</v>
      </c>
      <c r="AC25" s="11">
        <v>377623.6</v>
      </c>
      <c r="AD25" s="11">
        <v>382055</v>
      </c>
      <c r="AE25" s="11">
        <v>386491.1</v>
      </c>
      <c r="AF25" s="11">
        <v>390924.1</v>
      </c>
      <c r="AG25" s="11">
        <v>395420.7</v>
      </c>
      <c r="AH25" s="11">
        <v>399966.1</v>
      </c>
      <c r="AI25" s="11">
        <v>404404.4</v>
      </c>
      <c r="AJ25" s="11">
        <v>408934.40000000002</v>
      </c>
      <c r="AK25" s="11">
        <v>413570.8</v>
      </c>
      <c r="AL25" s="11">
        <v>418326.4</v>
      </c>
      <c r="AM25" s="11">
        <v>423242.3</v>
      </c>
      <c r="AN25" s="11">
        <v>428313.1</v>
      </c>
      <c r="AO25" s="11">
        <v>433521</v>
      </c>
      <c r="AP25" s="11">
        <v>438975.8</v>
      </c>
      <c r="AQ25" s="11">
        <v>444659.6</v>
      </c>
      <c r="AR25" s="11">
        <v>450369.2</v>
      </c>
      <c r="AS25" s="11">
        <v>456287.4</v>
      </c>
      <c r="AT25" s="11">
        <v>462385.1</v>
      </c>
      <c r="AU25" s="11">
        <v>468752.2</v>
      </c>
      <c r="AV25" s="11">
        <v>475327.1</v>
      </c>
      <c r="AW25" s="11">
        <v>481964.6</v>
      </c>
      <c r="AX25" s="11">
        <v>488707</v>
      </c>
      <c r="AY25" s="11">
        <v>495508</v>
      </c>
      <c r="AZ25" s="11">
        <v>502364.1</v>
      </c>
    </row>
    <row r="26" spans="1:52" x14ac:dyDescent="0.35">
      <c r="A26" s="14" t="s">
        <v>89</v>
      </c>
      <c r="B26" s="15">
        <v>217225.2</v>
      </c>
      <c r="C26" s="15">
        <v>217474.5</v>
      </c>
      <c r="D26" s="15">
        <v>228526.9</v>
      </c>
      <c r="E26" s="15">
        <v>221723.7</v>
      </c>
      <c r="F26" s="15">
        <v>225965.5</v>
      </c>
      <c r="G26" s="15">
        <v>236459.4</v>
      </c>
      <c r="H26" s="15">
        <v>257771.9</v>
      </c>
      <c r="I26" s="15">
        <v>250569.2</v>
      </c>
      <c r="J26" s="15">
        <v>226391.5</v>
      </c>
      <c r="K26" s="15">
        <v>220050.2</v>
      </c>
      <c r="L26" s="15">
        <v>216186.3</v>
      </c>
      <c r="M26" s="15">
        <v>204740.9</v>
      </c>
      <c r="N26" s="15">
        <v>192644.8</v>
      </c>
      <c r="O26" s="15">
        <v>178122.8</v>
      </c>
      <c r="P26" s="15">
        <v>172919.6</v>
      </c>
      <c r="Q26" s="15">
        <v>177714</v>
      </c>
      <c r="R26" s="15">
        <v>179810.5</v>
      </c>
      <c r="S26" s="15">
        <v>182680.6</v>
      </c>
      <c r="T26" s="15">
        <v>185356.5</v>
      </c>
      <c r="U26" s="15">
        <v>187820.4</v>
      </c>
      <c r="V26" s="15">
        <v>189635.20000000001</v>
      </c>
      <c r="W26" s="15">
        <v>191734.6</v>
      </c>
      <c r="X26" s="15">
        <v>193684.6</v>
      </c>
      <c r="Y26" s="15">
        <v>195743.7</v>
      </c>
      <c r="Z26" s="15">
        <v>197757</v>
      </c>
      <c r="AA26" s="15">
        <v>199684.3</v>
      </c>
      <c r="AB26" s="15">
        <v>201833</v>
      </c>
      <c r="AC26" s="15">
        <v>204020.6</v>
      </c>
      <c r="AD26" s="15">
        <v>206188.2</v>
      </c>
      <c r="AE26" s="15">
        <v>208350.9</v>
      </c>
      <c r="AF26" s="15">
        <v>210526.5</v>
      </c>
      <c r="AG26" s="15">
        <v>212743.4</v>
      </c>
      <c r="AH26" s="15">
        <v>215021.5</v>
      </c>
      <c r="AI26" s="15">
        <v>217165.9</v>
      </c>
      <c r="AJ26" s="15">
        <v>219361.7</v>
      </c>
      <c r="AK26" s="15">
        <v>221613.7</v>
      </c>
      <c r="AL26" s="15">
        <v>223924.5</v>
      </c>
      <c r="AM26" s="15">
        <v>226304.6</v>
      </c>
      <c r="AN26" s="15">
        <v>228747</v>
      </c>
      <c r="AO26" s="15">
        <v>231244.4</v>
      </c>
      <c r="AP26" s="15">
        <v>233865</v>
      </c>
      <c r="AQ26" s="15">
        <v>236637.3</v>
      </c>
      <c r="AR26" s="15">
        <v>239388.5</v>
      </c>
      <c r="AS26" s="15">
        <v>242267.7</v>
      </c>
      <c r="AT26" s="15">
        <v>245261.9</v>
      </c>
      <c r="AU26" s="15">
        <v>248449.7</v>
      </c>
      <c r="AV26" s="15">
        <v>251796</v>
      </c>
      <c r="AW26" s="15">
        <v>255175.9</v>
      </c>
      <c r="AX26" s="15">
        <v>258629.1</v>
      </c>
      <c r="AY26" s="15">
        <v>262141.8</v>
      </c>
      <c r="AZ26" s="15">
        <v>265681.09999999998</v>
      </c>
    </row>
    <row r="27" spans="1:52" x14ac:dyDescent="0.35">
      <c r="A27" s="16" t="s">
        <v>90</v>
      </c>
      <c r="B27" s="17">
        <v>133233.9</v>
      </c>
      <c r="C27" s="17">
        <v>131817.20000000001</v>
      </c>
      <c r="D27" s="17">
        <v>131663</v>
      </c>
      <c r="E27" s="17">
        <v>122686.1</v>
      </c>
      <c r="F27" s="17">
        <v>135846.20000000001</v>
      </c>
      <c r="G27" s="17">
        <v>137682</v>
      </c>
      <c r="H27" s="17">
        <v>137411</v>
      </c>
      <c r="I27" s="17">
        <v>144208</v>
      </c>
      <c r="J27" s="17">
        <v>143810</v>
      </c>
      <c r="K27" s="17">
        <v>127024</v>
      </c>
      <c r="L27" s="17">
        <v>149114</v>
      </c>
      <c r="M27" s="17">
        <v>137354</v>
      </c>
      <c r="N27" s="17">
        <v>144348</v>
      </c>
      <c r="O27" s="17">
        <v>147108</v>
      </c>
      <c r="P27" s="17">
        <v>145517</v>
      </c>
      <c r="Q27" s="17">
        <v>141689</v>
      </c>
      <c r="R27" s="17">
        <v>144332.9</v>
      </c>
      <c r="S27" s="17">
        <v>147877</v>
      </c>
      <c r="T27" s="17">
        <v>151132.5</v>
      </c>
      <c r="U27" s="17">
        <v>154110.9</v>
      </c>
      <c r="V27" s="17">
        <v>156862</v>
      </c>
      <c r="W27" s="17">
        <v>159410</v>
      </c>
      <c r="X27" s="17">
        <v>161736.5</v>
      </c>
      <c r="Y27" s="17">
        <v>164331.9</v>
      </c>
      <c r="Z27" s="17">
        <v>166755</v>
      </c>
      <c r="AA27" s="17">
        <v>169097.2</v>
      </c>
      <c r="AB27" s="17">
        <v>171350.8</v>
      </c>
      <c r="AC27" s="17">
        <v>173603.1</v>
      </c>
      <c r="AD27" s="17">
        <v>175866.8</v>
      </c>
      <c r="AE27" s="17">
        <v>178140.2</v>
      </c>
      <c r="AF27" s="17">
        <v>180397.7</v>
      </c>
      <c r="AG27" s="17">
        <v>182677.2</v>
      </c>
      <c r="AH27" s="17">
        <v>184944.6</v>
      </c>
      <c r="AI27" s="17">
        <v>187238.5</v>
      </c>
      <c r="AJ27" s="17">
        <v>189572.7</v>
      </c>
      <c r="AK27" s="17">
        <v>191957.1</v>
      </c>
      <c r="AL27" s="17">
        <v>194402</v>
      </c>
      <c r="AM27" s="17">
        <v>196937.7</v>
      </c>
      <c r="AN27" s="17">
        <v>199566.1</v>
      </c>
      <c r="AO27" s="17">
        <v>202276.6</v>
      </c>
      <c r="AP27" s="17">
        <v>205110.8</v>
      </c>
      <c r="AQ27" s="17">
        <v>208022.3</v>
      </c>
      <c r="AR27" s="17">
        <v>210980.7</v>
      </c>
      <c r="AS27" s="17">
        <v>214019.7</v>
      </c>
      <c r="AT27" s="17">
        <v>217123.20000000001</v>
      </c>
      <c r="AU27" s="17">
        <v>220302.5</v>
      </c>
      <c r="AV27" s="17">
        <v>223531.1</v>
      </c>
      <c r="AW27" s="17">
        <v>226788.7</v>
      </c>
      <c r="AX27" s="17">
        <v>230078</v>
      </c>
      <c r="AY27" s="17">
        <v>233366.2</v>
      </c>
      <c r="AZ27" s="17">
        <v>236683</v>
      </c>
    </row>
    <row r="28" spans="1:52" x14ac:dyDescent="0.35">
      <c r="A28" s="18"/>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row>
    <row r="29" spans="1:52" x14ac:dyDescent="0.35">
      <c r="A29" s="19"/>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row>
    <row r="30" spans="1:52" x14ac:dyDescent="0.35">
      <c r="A30" s="6" t="s">
        <v>71</v>
      </c>
      <c r="B30" s="7"/>
      <c r="C30" s="7"/>
      <c r="D30" s="7"/>
      <c r="E30" s="7"/>
      <c r="F30" s="7"/>
      <c r="G30" s="7"/>
      <c r="H30" s="7"/>
      <c r="I30" s="7"/>
      <c r="J30" s="7"/>
      <c r="K30" s="7"/>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row>
    <row r="31" spans="1:52" x14ac:dyDescent="0.35">
      <c r="A31" s="22" t="s">
        <v>70</v>
      </c>
      <c r="B31" s="23">
        <v>4956235.5999999996</v>
      </c>
      <c r="C31" s="23">
        <v>5046193</v>
      </c>
      <c r="D31" s="23">
        <v>5115373.3</v>
      </c>
      <c r="E31" s="23">
        <v>5157472.4000000004</v>
      </c>
      <c r="F31" s="23">
        <v>5218751.5</v>
      </c>
      <c r="G31" s="23">
        <v>5177028.2</v>
      </c>
      <c r="H31" s="23">
        <v>5215142.7</v>
      </c>
      <c r="I31" s="23">
        <v>5271046.8</v>
      </c>
      <c r="J31" s="23">
        <v>5292494.8</v>
      </c>
      <c r="K31" s="23">
        <v>5340302.2</v>
      </c>
      <c r="L31" s="23">
        <v>5286827.5999999996</v>
      </c>
      <c r="M31" s="23">
        <v>5257158.5999999996</v>
      </c>
      <c r="N31" s="23">
        <v>5158724.7</v>
      </c>
      <c r="O31" s="23">
        <v>5207653</v>
      </c>
      <c r="P31" s="23">
        <v>5272435.3</v>
      </c>
      <c r="Q31" s="23">
        <v>5387885.2000000002</v>
      </c>
      <c r="R31" s="23">
        <v>5520274.7999999998</v>
      </c>
      <c r="S31" s="23">
        <v>5652635.5</v>
      </c>
      <c r="T31" s="23">
        <v>5749108.7999999998</v>
      </c>
      <c r="U31" s="23">
        <v>5826993.7000000002</v>
      </c>
      <c r="V31" s="23">
        <v>5884882.0999999996</v>
      </c>
      <c r="W31" s="23">
        <v>5932887.5999999996</v>
      </c>
      <c r="X31" s="23">
        <v>5970573.2999999998</v>
      </c>
      <c r="Y31" s="23">
        <v>6004251.5</v>
      </c>
      <c r="Z31" s="23">
        <v>6036800.5999999996</v>
      </c>
      <c r="AA31" s="23">
        <v>6071827.4000000004</v>
      </c>
      <c r="AB31" s="23">
        <v>6103540.2999999998</v>
      </c>
      <c r="AC31" s="23">
        <v>6136895.5</v>
      </c>
      <c r="AD31" s="23">
        <v>6170529.7999999998</v>
      </c>
      <c r="AE31" s="23">
        <v>6203828.4000000004</v>
      </c>
      <c r="AF31" s="23">
        <v>6237886.0999999996</v>
      </c>
      <c r="AG31" s="23">
        <v>6271597.4000000004</v>
      </c>
      <c r="AH31" s="23">
        <v>6302779.7000000002</v>
      </c>
      <c r="AI31" s="23">
        <v>6332051.2999999998</v>
      </c>
      <c r="AJ31" s="23">
        <v>6360401.7000000002</v>
      </c>
      <c r="AK31" s="23">
        <v>6386711.4000000004</v>
      </c>
      <c r="AL31" s="23">
        <v>6411393.4000000004</v>
      </c>
      <c r="AM31" s="23">
        <v>6434799.4000000004</v>
      </c>
      <c r="AN31" s="23">
        <v>6457880.2999999998</v>
      </c>
      <c r="AO31" s="23">
        <v>6485085.2999999998</v>
      </c>
      <c r="AP31" s="23">
        <v>6514352.5999999996</v>
      </c>
      <c r="AQ31" s="23">
        <v>6543430.7999999998</v>
      </c>
      <c r="AR31" s="23">
        <v>6571987.5</v>
      </c>
      <c r="AS31" s="23">
        <v>6601306.0999999996</v>
      </c>
      <c r="AT31" s="23">
        <v>6630748.2999999998</v>
      </c>
      <c r="AU31" s="23">
        <v>6660659.7000000002</v>
      </c>
      <c r="AV31" s="23">
        <v>6689879.9000000004</v>
      </c>
      <c r="AW31" s="23">
        <v>6721121.5</v>
      </c>
      <c r="AX31" s="23">
        <v>6754386</v>
      </c>
      <c r="AY31" s="23">
        <v>6787905.2000000002</v>
      </c>
      <c r="AZ31" s="23">
        <v>6822764.5999999996</v>
      </c>
    </row>
    <row r="32" spans="1:52" x14ac:dyDescent="0.35">
      <c r="A32" s="24" t="s">
        <v>72</v>
      </c>
      <c r="B32" s="25">
        <v>104150.5</v>
      </c>
      <c r="C32" s="25">
        <v>108407.7</v>
      </c>
      <c r="D32" s="25">
        <v>110039.8</v>
      </c>
      <c r="E32" s="25">
        <v>113107.7</v>
      </c>
      <c r="F32" s="25">
        <v>117119.7</v>
      </c>
      <c r="G32" s="25">
        <v>120104.8</v>
      </c>
      <c r="H32" s="25">
        <v>119588.9</v>
      </c>
      <c r="I32" s="25">
        <v>115369.1</v>
      </c>
      <c r="J32" s="25">
        <v>120551.6</v>
      </c>
      <c r="K32" s="25">
        <v>117797</v>
      </c>
      <c r="L32" s="25">
        <v>119502.39999999999</v>
      </c>
      <c r="M32" s="25">
        <v>122251</v>
      </c>
      <c r="N32" s="25">
        <v>122451.6</v>
      </c>
      <c r="O32" s="25">
        <v>122083.4</v>
      </c>
      <c r="P32" s="25">
        <v>124612.6</v>
      </c>
      <c r="Q32" s="25">
        <v>124572.1</v>
      </c>
      <c r="R32" s="25">
        <v>128870.1</v>
      </c>
      <c r="S32" s="25">
        <v>132947.29999999999</v>
      </c>
      <c r="T32" s="25">
        <v>136529.4</v>
      </c>
      <c r="U32" s="25">
        <v>139955.4</v>
      </c>
      <c r="V32" s="25">
        <v>142917.1</v>
      </c>
      <c r="W32" s="25">
        <v>145388.9</v>
      </c>
      <c r="X32" s="25">
        <v>147602.79999999999</v>
      </c>
      <c r="Y32" s="25">
        <v>149604.29999999999</v>
      </c>
      <c r="Z32" s="25">
        <v>151446.39999999999</v>
      </c>
      <c r="AA32" s="25">
        <v>153437.4</v>
      </c>
      <c r="AB32" s="25">
        <v>155281.5</v>
      </c>
      <c r="AC32" s="25">
        <v>157068</v>
      </c>
      <c r="AD32" s="25">
        <v>158827.4</v>
      </c>
      <c r="AE32" s="25">
        <v>160569.4</v>
      </c>
      <c r="AF32" s="25">
        <v>162315.1</v>
      </c>
      <c r="AG32" s="25">
        <v>164040.9</v>
      </c>
      <c r="AH32" s="25">
        <v>165704.5</v>
      </c>
      <c r="AI32" s="25">
        <v>167296.4</v>
      </c>
      <c r="AJ32" s="25">
        <v>168825.4</v>
      </c>
      <c r="AK32" s="25">
        <v>170299.4</v>
      </c>
      <c r="AL32" s="25">
        <v>171779.5</v>
      </c>
      <c r="AM32" s="25">
        <v>173286.3</v>
      </c>
      <c r="AN32" s="25">
        <v>174786.7</v>
      </c>
      <c r="AO32" s="25">
        <v>176224.1</v>
      </c>
      <c r="AP32" s="25">
        <v>177559.8</v>
      </c>
      <c r="AQ32" s="25">
        <v>178792.5</v>
      </c>
      <c r="AR32" s="25">
        <v>179960.1</v>
      </c>
      <c r="AS32" s="25">
        <v>181147.6</v>
      </c>
      <c r="AT32" s="25">
        <v>182320.3</v>
      </c>
      <c r="AU32" s="25">
        <v>183554.7</v>
      </c>
      <c r="AV32" s="25">
        <v>184764.79999999999</v>
      </c>
      <c r="AW32" s="25">
        <v>185950.9</v>
      </c>
      <c r="AX32" s="25">
        <v>187128.6</v>
      </c>
      <c r="AY32" s="25">
        <v>188291.1</v>
      </c>
      <c r="AZ32" s="25">
        <v>189503.7</v>
      </c>
    </row>
    <row r="33" spans="1:52" x14ac:dyDescent="0.35">
      <c r="A33" s="26" t="s">
        <v>91</v>
      </c>
      <c r="B33" s="27">
        <v>104150.5</v>
      </c>
      <c r="C33" s="27">
        <v>108407.7</v>
      </c>
      <c r="D33" s="27">
        <v>110039.8</v>
      </c>
      <c r="E33" s="27">
        <v>113107.7</v>
      </c>
      <c r="F33" s="27">
        <v>117119.7</v>
      </c>
      <c r="G33" s="27">
        <v>120104.8</v>
      </c>
      <c r="H33" s="27">
        <v>119588.9</v>
      </c>
      <c r="I33" s="27">
        <v>115369.1</v>
      </c>
      <c r="J33" s="27">
        <v>120551.6</v>
      </c>
      <c r="K33" s="27">
        <v>117797</v>
      </c>
      <c r="L33" s="27">
        <v>119502.39999999999</v>
      </c>
      <c r="M33" s="27">
        <v>122251</v>
      </c>
      <c r="N33" s="27">
        <v>122451.6</v>
      </c>
      <c r="O33" s="27">
        <v>122083.4</v>
      </c>
      <c r="P33" s="27">
        <v>124612.6</v>
      </c>
      <c r="Q33" s="27">
        <v>124572.1</v>
      </c>
      <c r="R33" s="27">
        <v>127184.7</v>
      </c>
      <c r="S33" s="27">
        <v>129391.9</v>
      </c>
      <c r="T33" s="27">
        <v>130969</v>
      </c>
      <c r="U33" s="27">
        <v>132205.1</v>
      </c>
      <c r="V33" s="27">
        <v>132833.1</v>
      </c>
      <c r="W33" s="27">
        <v>132790.79999999999</v>
      </c>
      <c r="X33" s="27">
        <v>132278.5</v>
      </c>
      <c r="Y33" s="27">
        <v>131421.20000000001</v>
      </c>
      <c r="Z33" s="27">
        <v>130360.6</v>
      </c>
      <c r="AA33" s="27">
        <v>129431.9</v>
      </c>
      <c r="AB33" s="27">
        <v>128565.6</v>
      </c>
      <c r="AC33" s="27">
        <v>127883.8</v>
      </c>
      <c r="AD33" s="27">
        <v>127413.4</v>
      </c>
      <c r="AE33" s="27">
        <v>127120.1</v>
      </c>
      <c r="AF33" s="27">
        <v>126985.3</v>
      </c>
      <c r="AG33" s="27">
        <v>126917.8</v>
      </c>
      <c r="AH33" s="27">
        <v>126813.1</v>
      </c>
      <c r="AI33" s="27">
        <v>126654</v>
      </c>
      <c r="AJ33" s="27">
        <v>126424.2</v>
      </c>
      <c r="AK33" s="27">
        <v>126063.4</v>
      </c>
      <c r="AL33" s="27">
        <v>125608.8</v>
      </c>
      <c r="AM33" s="27">
        <v>125076.1</v>
      </c>
      <c r="AN33" s="27">
        <v>124459.9</v>
      </c>
      <c r="AO33" s="27">
        <v>123750.5</v>
      </c>
      <c r="AP33" s="27">
        <v>122949.7</v>
      </c>
      <c r="AQ33" s="27">
        <v>122068.6</v>
      </c>
      <c r="AR33" s="27">
        <v>121177.1</v>
      </c>
      <c r="AS33" s="27">
        <v>120335.9</v>
      </c>
      <c r="AT33" s="27">
        <v>119507.8</v>
      </c>
      <c r="AU33" s="27">
        <v>118752.9</v>
      </c>
      <c r="AV33" s="27">
        <v>118011.1</v>
      </c>
      <c r="AW33" s="27">
        <v>117301</v>
      </c>
      <c r="AX33" s="27">
        <v>116643.5</v>
      </c>
      <c r="AY33" s="27">
        <v>115996.6</v>
      </c>
      <c r="AZ33" s="27">
        <v>115422</v>
      </c>
    </row>
    <row r="34" spans="1:52" x14ac:dyDescent="0.35">
      <c r="A34" s="28" t="s">
        <v>92</v>
      </c>
      <c r="B34" s="15">
        <v>104150.5</v>
      </c>
      <c r="C34" s="15">
        <v>108407.7</v>
      </c>
      <c r="D34" s="15">
        <v>110039.8</v>
      </c>
      <c r="E34" s="15">
        <v>113107.7</v>
      </c>
      <c r="F34" s="15">
        <v>117119.7</v>
      </c>
      <c r="G34" s="15">
        <v>120104.8</v>
      </c>
      <c r="H34" s="15">
        <v>119588.9</v>
      </c>
      <c r="I34" s="15">
        <v>115369.1</v>
      </c>
      <c r="J34" s="15">
        <v>120551.6</v>
      </c>
      <c r="K34" s="15">
        <v>117797</v>
      </c>
      <c r="L34" s="15">
        <v>119502.39999999999</v>
      </c>
      <c r="M34" s="15">
        <v>122251</v>
      </c>
      <c r="N34" s="15">
        <v>122451.6</v>
      </c>
      <c r="O34" s="15">
        <v>122083.4</v>
      </c>
      <c r="P34" s="15">
        <v>124612.6</v>
      </c>
      <c r="Q34" s="15">
        <v>124572.1</v>
      </c>
      <c r="R34" s="15">
        <v>127184.7</v>
      </c>
      <c r="S34" s="15">
        <v>129391.9</v>
      </c>
      <c r="T34" s="15">
        <v>130969</v>
      </c>
      <c r="U34" s="15">
        <v>132205.1</v>
      </c>
      <c r="V34" s="15">
        <v>132833.1</v>
      </c>
      <c r="W34" s="15">
        <v>132790.79999999999</v>
      </c>
      <c r="X34" s="15">
        <v>132278.5</v>
      </c>
      <c r="Y34" s="15">
        <v>131421.20000000001</v>
      </c>
      <c r="Z34" s="15">
        <v>130360.6</v>
      </c>
      <c r="AA34" s="15">
        <v>129431.9</v>
      </c>
      <c r="AB34" s="15">
        <v>128565.6</v>
      </c>
      <c r="AC34" s="15">
        <v>127883.8</v>
      </c>
      <c r="AD34" s="15">
        <v>127413.4</v>
      </c>
      <c r="AE34" s="15">
        <v>127120.1</v>
      </c>
      <c r="AF34" s="15">
        <v>126985.3</v>
      </c>
      <c r="AG34" s="15">
        <v>126917.8</v>
      </c>
      <c r="AH34" s="15">
        <v>126813.1</v>
      </c>
      <c r="AI34" s="15">
        <v>126654</v>
      </c>
      <c r="AJ34" s="15">
        <v>126424.2</v>
      </c>
      <c r="AK34" s="15">
        <v>126063.4</v>
      </c>
      <c r="AL34" s="15">
        <v>125608.8</v>
      </c>
      <c r="AM34" s="15">
        <v>125076.1</v>
      </c>
      <c r="AN34" s="15">
        <v>124459.9</v>
      </c>
      <c r="AO34" s="15">
        <v>123750.5</v>
      </c>
      <c r="AP34" s="15">
        <v>122949.7</v>
      </c>
      <c r="AQ34" s="15">
        <v>122068.6</v>
      </c>
      <c r="AR34" s="15">
        <v>121177.1</v>
      </c>
      <c r="AS34" s="15">
        <v>120335.9</v>
      </c>
      <c r="AT34" s="15">
        <v>119507.8</v>
      </c>
      <c r="AU34" s="15">
        <v>118752.9</v>
      </c>
      <c r="AV34" s="15">
        <v>118011.1</v>
      </c>
      <c r="AW34" s="15">
        <v>117301</v>
      </c>
      <c r="AX34" s="15">
        <v>116643.5</v>
      </c>
      <c r="AY34" s="15">
        <v>115996.6</v>
      </c>
      <c r="AZ34" s="15">
        <v>115422</v>
      </c>
    </row>
    <row r="35" spans="1:52" x14ac:dyDescent="0.35">
      <c r="A35" s="28" t="s">
        <v>93</v>
      </c>
      <c r="B35" s="29">
        <v>0</v>
      </c>
      <c r="C35" s="29">
        <v>0</v>
      </c>
      <c r="D35" s="29">
        <v>0</v>
      </c>
      <c r="E35" s="29">
        <v>0</v>
      </c>
      <c r="F35" s="29">
        <v>0</v>
      </c>
      <c r="G35" s="29">
        <v>0</v>
      </c>
      <c r="H35" s="29">
        <v>0</v>
      </c>
      <c r="I35" s="29">
        <v>0</v>
      </c>
      <c r="J35" s="29">
        <v>0</v>
      </c>
      <c r="K35" s="29">
        <v>0</v>
      </c>
      <c r="L35" s="29">
        <v>0</v>
      </c>
      <c r="M35" s="29">
        <v>0</v>
      </c>
      <c r="N35" s="29">
        <v>0</v>
      </c>
      <c r="O35" s="29">
        <v>0</v>
      </c>
      <c r="P35" s="29">
        <v>0</v>
      </c>
      <c r="Q35" s="29">
        <v>0</v>
      </c>
      <c r="R35" s="29">
        <v>0</v>
      </c>
      <c r="S35" s="29">
        <v>0</v>
      </c>
      <c r="T35" s="29">
        <v>0</v>
      </c>
      <c r="U35" s="29">
        <v>0</v>
      </c>
      <c r="V35" s="29">
        <v>0</v>
      </c>
      <c r="W35" s="29">
        <v>0</v>
      </c>
      <c r="X35" s="29">
        <v>0</v>
      </c>
      <c r="Y35" s="29">
        <v>0</v>
      </c>
      <c r="Z35" s="29">
        <v>0</v>
      </c>
      <c r="AA35" s="29">
        <v>0</v>
      </c>
      <c r="AB35" s="29">
        <v>0</v>
      </c>
      <c r="AC35" s="29">
        <v>0</v>
      </c>
      <c r="AD35" s="29">
        <v>0</v>
      </c>
      <c r="AE35" s="29">
        <v>0</v>
      </c>
      <c r="AF35" s="29">
        <v>0</v>
      </c>
      <c r="AG35" s="29">
        <v>0</v>
      </c>
      <c r="AH35" s="29">
        <v>0</v>
      </c>
      <c r="AI35" s="29">
        <v>0</v>
      </c>
      <c r="AJ35" s="29">
        <v>0</v>
      </c>
      <c r="AK35" s="29">
        <v>0</v>
      </c>
      <c r="AL35" s="29">
        <v>0</v>
      </c>
      <c r="AM35" s="29">
        <v>0</v>
      </c>
      <c r="AN35" s="29">
        <v>0</v>
      </c>
      <c r="AO35" s="29">
        <v>0</v>
      </c>
      <c r="AP35" s="29">
        <v>0</v>
      </c>
      <c r="AQ35" s="29">
        <v>0</v>
      </c>
      <c r="AR35" s="29">
        <v>0</v>
      </c>
      <c r="AS35" s="29">
        <v>0</v>
      </c>
      <c r="AT35" s="29">
        <v>0</v>
      </c>
      <c r="AU35" s="29">
        <v>0</v>
      </c>
      <c r="AV35" s="29">
        <v>0</v>
      </c>
      <c r="AW35" s="29">
        <v>0</v>
      </c>
      <c r="AX35" s="29">
        <v>0</v>
      </c>
      <c r="AY35" s="29">
        <v>0</v>
      </c>
      <c r="AZ35" s="29">
        <v>0</v>
      </c>
    </row>
    <row r="36" spans="1:52" x14ac:dyDescent="0.35">
      <c r="A36" s="28" t="s">
        <v>94</v>
      </c>
      <c r="B36" s="29">
        <v>0</v>
      </c>
      <c r="C36" s="29">
        <v>0</v>
      </c>
      <c r="D36" s="29">
        <v>0</v>
      </c>
      <c r="E36" s="29">
        <v>0</v>
      </c>
      <c r="F36" s="29">
        <v>0</v>
      </c>
      <c r="G36" s="29">
        <v>0</v>
      </c>
      <c r="H36" s="29">
        <v>0</v>
      </c>
      <c r="I36" s="29">
        <v>0</v>
      </c>
      <c r="J36" s="29">
        <v>0</v>
      </c>
      <c r="K36" s="29">
        <v>0</v>
      </c>
      <c r="L36" s="29">
        <v>0</v>
      </c>
      <c r="M36" s="29">
        <v>0</v>
      </c>
      <c r="N36" s="29">
        <v>0</v>
      </c>
      <c r="O36" s="29">
        <v>0</v>
      </c>
      <c r="P36" s="29">
        <v>0</v>
      </c>
      <c r="Q36" s="29">
        <v>0</v>
      </c>
      <c r="R36" s="29">
        <v>0</v>
      </c>
      <c r="S36" s="29">
        <v>0</v>
      </c>
      <c r="T36" s="29">
        <v>0</v>
      </c>
      <c r="U36" s="29">
        <v>0</v>
      </c>
      <c r="V36" s="29">
        <v>0</v>
      </c>
      <c r="W36" s="29">
        <v>0</v>
      </c>
      <c r="X36" s="29">
        <v>0</v>
      </c>
      <c r="Y36" s="29">
        <v>0</v>
      </c>
      <c r="Z36" s="29">
        <v>0</v>
      </c>
      <c r="AA36" s="29">
        <v>0</v>
      </c>
      <c r="AB36" s="29">
        <v>0</v>
      </c>
      <c r="AC36" s="29">
        <v>0</v>
      </c>
      <c r="AD36" s="29">
        <v>0</v>
      </c>
      <c r="AE36" s="29">
        <v>0</v>
      </c>
      <c r="AF36" s="29">
        <v>0</v>
      </c>
      <c r="AG36" s="29">
        <v>0</v>
      </c>
      <c r="AH36" s="29">
        <v>0</v>
      </c>
      <c r="AI36" s="29">
        <v>0</v>
      </c>
      <c r="AJ36" s="29">
        <v>0</v>
      </c>
      <c r="AK36" s="29">
        <v>0</v>
      </c>
      <c r="AL36" s="29">
        <v>0</v>
      </c>
      <c r="AM36" s="29">
        <v>0</v>
      </c>
      <c r="AN36" s="29">
        <v>0</v>
      </c>
      <c r="AO36" s="29">
        <v>0</v>
      </c>
      <c r="AP36" s="29">
        <v>0</v>
      </c>
      <c r="AQ36" s="29">
        <v>0</v>
      </c>
      <c r="AR36" s="29">
        <v>0</v>
      </c>
      <c r="AS36" s="29">
        <v>0</v>
      </c>
      <c r="AT36" s="29">
        <v>0</v>
      </c>
      <c r="AU36" s="29">
        <v>0</v>
      </c>
      <c r="AV36" s="29">
        <v>0</v>
      </c>
      <c r="AW36" s="29">
        <v>0</v>
      </c>
      <c r="AX36" s="29">
        <v>0</v>
      </c>
      <c r="AY36" s="29">
        <v>0</v>
      </c>
      <c r="AZ36" s="29">
        <v>0</v>
      </c>
    </row>
    <row r="37" spans="1:52" x14ac:dyDescent="0.35">
      <c r="A37" s="26" t="s">
        <v>95</v>
      </c>
      <c r="B37" s="30">
        <v>0</v>
      </c>
      <c r="C37" s="30">
        <v>0</v>
      </c>
      <c r="D37" s="30">
        <v>0</v>
      </c>
      <c r="E37" s="30">
        <v>0</v>
      </c>
      <c r="F37" s="30">
        <v>0</v>
      </c>
      <c r="G37" s="30">
        <v>0</v>
      </c>
      <c r="H37" s="30">
        <v>0</v>
      </c>
      <c r="I37" s="30">
        <v>0</v>
      </c>
      <c r="J37" s="30">
        <v>0</v>
      </c>
      <c r="K37" s="30">
        <v>0</v>
      </c>
      <c r="L37" s="30">
        <v>0</v>
      </c>
      <c r="M37" s="30">
        <v>0</v>
      </c>
      <c r="N37" s="30">
        <v>0</v>
      </c>
      <c r="O37" s="30">
        <v>0</v>
      </c>
      <c r="P37" s="30">
        <v>0</v>
      </c>
      <c r="Q37" s="30">
        <v>0</v>
      </c>
      <c r="R37" s="30">
        <v>0</v>
      </c>
      <c r="S37" s="30">
        <v>0</v>
      </c>
      <c r="T37" s="30">
        <v>0</v>
      </c>
      <c r="U37" s="30">
        <v>0</v>
      </c>
      <c r="V37" s="30">
        <v>0</v>
      </c>
      <c r="W37" s="30">
        <v>0</v>
      </c>
      <c r="X37" s="30">
        <v>0</v>
      </c>
      <c r="Y37" s="30">
        <v>0</v>
      </c>
      <c r="Z37" s="30">
        <v>0</v>
      </c>
      <c r="AA37" s="30">
        <v>0</v>
      </c>
      <c r="AB37" s="30">
        <v>0</v>
      </c>
      <c r="AC37" s="30">
        <v>0</v>
      </c>
      <c r="AD37" s="30">
        <v>0</v>
      </c>
      <c r="AE37" s="30">
        <v>0</v>
      </c>
      <c r="AF37" s="30">
        <v>0</v>
      </c>
      <c r="AG37" s="30">
        <v>0</v>
      </c>
      <c r="AH37" s="30">
        <v>0</v>
      </c>
      <c r="AI37" s="30">
        <v>0</v>
      </c>
      <c r="AJ37" s="30">
        <v>0</v>
      </c>
      <c r="AK37" s="30">
        <v>0</v>
      </c>
      <c r="AL37" s="30">
        <v>0</v>
      </c>
      <c r="AM37" s="30">
        <v>0</v>
      </c>
      <c r="AN37" s="30">
        <v>0</v>
      </c>
      <c r="AO37" s="30">
        <v>0</v>
      </c>
      <c r="AP37" s="30">
        <v>0</v>
      </c>
      <c r="AQ37" s="30">
        <v>0</v>
      </c>
      <c r="AR37" s="30">
        <v>0</v>
      </c>
      <c r="AS37" s="30">
        <v>0</v>
      </c>
      <c r="AT37" s="30">
        <v>0</v>
      </c>
      <c r="AU37" s="30">
        <v>0</v>
      </c>
      <c r="AV37" s="30">
        <v>0</v>
      </c>
      <c r="AW37" s="30">
        <v>0</v>
      </c>
      <c r="AX37" s="30">
        <v>0</v>
      </c>
      <c r="AY37" s="30">
        <v>0</v>
      </c>
      <c r="AZ37" s="30">
        <v>0</v>
      </c>
    </row>
    <row r="38" spans="1:52" x14ac:dyDescent="0.35">
      <c r="A38" s="28" t="s">
        <v>92</v>
      </c>
      <c r="B38" s="29">
        <v>0</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9">
        <v>0</v>
      </c>
      <c r="T38" s="29">
        <v>0</v>
      </c>
      <c r="U38" s="29">
        <v>0</v>
      </c>
      <c r="V38" s="29">
        <v>0</v>
      </c>
      <c r="W38" s="29">
        <v>0</v>
      </c>
      <c r="X38" s="29">
        <v>0</v>
      </c>
      <c r="Y38" s="29">
        <v>0</v>
      </c>
      <c r="Z38" s="29">
        <v>0</v>
      </c>
      <c r="AA38" s="29">
        <v>0</v>
      </c>
      <c r="AB38" s="29">
        <v>0</v>
      </c>
      <c r="AC38" s="29">
        <v>0</v>
      </c>
      <c r="AD38" s="29">
        <v>0</v>
      </c>
      <c r="AE38" s="29">
        <v>0</v>
      </c>
      <c r="AF38" s="29">
        <v>0</v>
      </c>
      <c r="AG38" s="29">
        <v>0</v>
      </c>
      <c r="AH38" s="29">
        <v>0</v>
      </c>
      <c r="AI38" s="29">
        <v>0</v>
      </c>
      <c r="AJ38" s="29">
        <v>0</v>
      </c>
      <c r="AK38" s="29">
        <v>0</v>
      </c>
      <c r="AL38" s="29">
        <v>0</v>
      </c>
      <c r="AM38" s="29">
        <v>0</v>
      </c>
      <c r="AN38" s="29">
        <v>0</v>
      </c>
      <c r="AO38" s="29">
        <v>0</v>
      </c>
      <c r="AP38" s="29">
        <v>0</v>
      </c>
      <c r="AQ38" s="29">
        <v>0</v>
      </c>
      <c r="AR38" s="29">
        <v>0</v>
      </c>
      <c r="AS38" s="29">
        <v>0</v>
      </c>
      <c r="AT38" s="29">
        <v>0</v>
      </c>
      <c r="AU38" s="29">
        <v>0</v>
      </c>
      <c r="AV38" s="29">
        <v>0</v>
      </c>
      <c r="AW38" s="29">
        <v>0</v>
      </c>
      <c r="AX38" s="29">
        <v>0</v>
      </c>
      <c r="AY38" s="29">
        <v>0</v>
      </c>
      <c r="AZ38" s="29">
        <v>0</v>
      </c>
    </row>
    <row r="39" spans="1:52" x14ac:dyDescent="0.35">
      <c r="A39" s="26" t="s">
        <v>96</v>
      </c>
      <c r="B39" s="30">
        <v>0</v>
      </c>
      <c r="C39" s="30">
        <v>0</v>
      </c>
      <c r="D39" s="30">
        <v>0</v>
      </c>
      <c r="E39" s="30">
        <v>0</v>
      </c>
      <c r="F39" s="30">
        <v>0</v>
      </c>
      <c r="G39" s="30">
        <v>0</v>
      </c>
      <c r="H39" s="30">
        <v>0</v>
      </c>
      <c r="I39" s="30">
        <v>0</v>
      </c>
      <c r="J39" s="30">
        <v>0</v>
      </c>
      <c r="K39" s="30">
        <v>0</v>
      </c>
      <c r="L39" s="30">
        <v>0</v>
      </c>
      <c r="M39" s="30">
        <v>0</v>
      </c>
      <c r="N39" s="30">
        <v>0</v>
      </c>
      <c r="O39" s="30">
        <v>0</v>
      </c>
      <c r="P39" s="30">
        <v>0</v>
      </c>
      <c r="Q39" s="30">
        <v>0</v>
      </c>
      <c r="R39" s="27">
        <v>1685.3</v>
      </c>
      <c r="S39" s="27">
        <v>3555.5</v>
      </c>
      <c r="T39" s="27">
        <v>5560.4</v>
      </c>
      <c r="U39" s="27">
        <v>7750.3</v>
      </c>
      <c r="V39" s="27">
        <v>10084.1</v>
      </c>
      <c r="W39" s="27">
        <v>12598</v>
      </c>
      <c r="X39" s="27">
        <v>15324.3</v>
      </c>
      <c r="Y39" s="27">
        <v>18183.099999999999</v>
      </c>
      <c r="Z39" s="27">
        <v>21085.8</v>
      </c>
      <c r="AA39" s="27">
        <v>24005.599999999999</v>
      </c>
      <c r="AB39" s="27">
        <v>26716</v>
      </c>
      <c r="AC39" s="27">
        <v>29184.2</v>
      </c>
      <c r="AD39" s="27">
        <v>31414</v>
      </c>
      <c r="AE39" s="27">
        <v>33449.300000000003</v>
      </c>
      <c r="AF39" s="27">
        <v>35329.800000000003</v>
      </c>
      <c r="AG39" s="27">
        <v>37123.199999999997</v>
      </c>
      <c r="AH39" s="27">
        <v>38891.300000000003</v>
      </c>
      <c r="AI39" s="27">
        <v>40642.400000000001</v>
      </c>
      <c r="AJ39" s="27">
        <v>42401.2</v>
      </c>
      <c r="AK39" s="27">
        <v>44236</v>
      </c>
      <c r="AL39" s="27">
        <v>46170.7</v>
      </c>
      <c r="AM39" s="27">
        <v>48210.1</v>
      </c>
      <c r="AN39" s="27">
        <v>50326.8</v>
      </c>
      <c r="AO39" s="27">
        <v>52473.7</v>
      </c>
      <c r="AP39" s="27">
        <v>54610.1</v>
      </c>
      <c r="AQ39" s="27">
        <v>56723.9</v>
      </c>
      <c r="AR39" s="27">
        <v>58783</v>
      </c>
      <c r="AS39" s="27">
        <v>60811.7</v>
      </c>
      <c r="AT39" s="27">
        <v>62812.5</v>
      </c>
      <c r="AU39" s="27">
        <v>64801.7</v>
      </c>
      <c r="AV39" s="27">
        <v>66753.600000000006</v>
      </c>
      <c r="AW39" s="27">
        <v>68650</v>
      </c>
      <c r="AX39" s="27">
        <v>70485.100000000006</v>
      </c>
      <c r="AY39" s="27">
        <v>72294.5</v>
      </c>
      <c r="AZ39" s="27">
        <v>74081.8</v>
      </c>
    </row>
    <row r="40" spans="1:52" x14ac:dyDescent="0.35">
      <c r="A40" s="28" t="s">
        <v>97</v>
      </c>
      <c r="B40" s="29">
        <v>0</v>
      </c>
      <c r="C40" s="29">
        <v>0</v>
      </c>
      <c r="D40" s="29">
        <v>0</v>
      </c>
      <c r="E40" s="29">
        <v>0</v>
      </c>
      <c r="F40" s="29">
        <v>0</v>
      </c>
      <c r="G40" s="29">
        <v>0</v>
      </c>
      <c r="H40" s="29">
        <v>0</v>
      </c>
      <c r="I40" s="29">
        <v>0</v>
      </c>
      <c r="J40" s="29">
        <v>0</v>
      </c>
      <c r="K40" s="29">
        <v>0</v>
      </c>
      <c r="L40" s="29">
        <v>0</v>
      </c>
      <c r="M40" s="29">
        <v>0</v>
      </c>
      <c r="N40" s="29">
        <v>0</v>
      </c>
      <c r="O40" s="29">
        <v>0</v>
      </c>
      <c r="P40" s="29">
        <v>0</v>
      </c>
      <c r="Q40" s="29">
        <v>0</v>
      </c>
      <c r="R40" s="15">
        <v>1685.3</v>
      </c>
      <c r="S40" s="15">
        <v>3555.5</v>
      </c>
      <c r="T40" s="15">
        <v>5560.4</v>
      </c>
      <c r="U40" s="15">
        <v>7750.3</v>
      </c>
      <c r="V40" s="15">
        <v>10084.1</v>
      </c>
      <c r="W40" s="15">
        <v>12598</v>
      </c>
      <c r="X40" s="15">
        <v>15324.3</v>
      </c>
      <c r="Y40" s="15">
        <v>18183.099999999999</v>
      </c>
      <c r="Z40" s="15">
        <v>21085.8</v>
      </c>
      <c r="AA40" s="15">
        <v>24005.599999999999</v>
      </c>
      <c r="AB40" s="15">
        <v>26716</v>
      </c>
      <c r="AC40" s="15">
        <v>29184.2</v>
      </c>
      <c r="AD40" s="15">
        <v>31414</v>
      </c>
      <c r="AE40" s="15">
        <v>33449.300000000003</v>
      </c>
      <c r="AF40" s="15">
        <v>35329.800000000003</v>
      </c>
      <c r="AG40" s="15">
        <v>37123.199999999997</v>
      </c>
      <c r="AH40" s="15">
        <v>38891.300000000003</v>
      </c>
      <c r="AI40" s="15">
        <v>40642.400000000001</v>
      </c>
      <c r="AJ40" s="15">
        <v>42401.2</v>
      </c>
      <c r="AK40" s="15">
        <v>44236</v>
      </c>
      <c r="AL40" s="15">
        <v>46170.7</v>
      </c>
      <c r="AM40" s="15">
        <v>48210.1</v>
      </c>
      <c r="AN40" s="15">
        <v>50326.8</v>
      </c>
      <c r="AO40" s="15">
        <v>52473.7</v>
      </c>
      <c r="AP40" s="15">
        <v>54610.1</v>
      </c>
      <c r="AQ40" s="15">
        <v>56723.9</v>
      </c>
      <c r="AR40" s="15">
        <v>58783</v>
      </c>
      <c r="AS40" s="15">
        <v>60811.7</v>
      </c>
      <c r="AT40" s="15">
        <v>62812.5</v>
      </c>
      <c r="AU40" s="15">
        <v>64801.7</v>
      </c>
      <c r="AV40" s="15">
        <v>66753.600000000006</v>
      </c>
      <c r="AW40" s="15">
        <v>68650</v>
      </c>
      <c r="AX40" s="15">
        <v>70485.100000000006</v>
      </c>
      <c r="AY40" s="15">
        <v>72294.5</v>
      </c>
      <c r="AZ40" s="15">
        <v>74081.8</v>
      </c>
    </row>
    <row r="41" spans="1:52" x14ac:dyDescent="0.35">
      <c r="A41" s="28" t="s">
        <v>98</v>
      </c>
      <c r="B41" s="29">
        <v>0</v>
      </c>
      <c r="C41" s="29">
        <v>0</v>
      </c>
      <c r="D41" s="29">
        <v>0</v>
      </c>
      <c r="E41" s="29">
        <v>0</v>
      </c>
      <c r="F41" s="29">
        <v>0</v>
      </c>
      <c r="G41" s="29">
        <v>0</v>
      </c>
      <c r="H41" s="29">
        <v>0</v>
      </c>
      <c r="I41" s="29">
        <v>0</v>
      </c>
      <c r="J41" s="29">
        <v>0</v>
      </c>
      <c r="K41" s="29">
        <v>0</v>
      </c>
      <c r="L41" s="29">
        <v>0</v>
      </c>
      <c r="M41" s="29">
        <v>0</v>
      </c>
      <c r="N41" s="29">
        <v>0</v>
      </c>
      <c r="O41" s="29">
        <v>0</v>
      </c>
      <c r="P41" s="29">
        <v>0</v>
      </c>
      <c r="Q41" s="29">
        <v>0</v>
      </c>
      <c r="R41" s="29">
        <v>0</v>
      </c>
      <c r="S41" s="29">
        <v>0</v>
      </c>
      <c r="T41" s="29">
        <v>0</v>
      </c>
      <c r="U41" s="29">
        <v>0</v>
      </c>
      <c r="V41" s="29">
        <v>0</v>
      </c>
      <c r="W41" s="29">
        <v>0</v>
      </c>
      <c r="X41" s="29">
        <v>0</v>
      </c>
      <c r="Y41" s="29">
        <v>0</v>
      </c>
      <c r="Z41" s="29">
        <v>0</v>
      </c>
      <c r="AA41" s="29">
        <v>0</v>
      </c>
      <c r="AB41" s="29">
        <v>0</v>
      </c>
      <c r="AC41" s="29">
        <v>0</v>
      </c>
      <c r="AD41" s="29">
        <v>0</v>
      </c>
      <c r="AE41" s="29">
        <v>0</v>
      </c>
      <c r="AF41" s="29">
        <v>0</v>
      </c>
      <c r="AG41" s="29">
        <v>0</v>
      </c>
      <c r="AH41" s="29">
        <v>0</v>
      </c>
      <c r="AI41" s="29">
        <v>0</v>
      </c>
      <c r="AJ41" s="29">
        <v>0</v>
      </c>
      <c r="AK41" s="29">
        <v>0</v>
      </c>
      <c r="AL41" s="29">
        <v>0</v>
      </c>
      <c r="AM41" s="29">
        <v>0</v>
      </c>
      <c r="AN41" s="29">
        <v>0</v>
      </c>
      <c r="AO41" s="29">
        <v>0</v>
      </c>
      <c r="AP41" s="29">
        <v>0</v>
      </c>
      <c r="AQ41" s="29">
        <v>0</v>
      </c>
      <c r="AR41" s="29">
        <v>0</v>
      </c>
      <c r="AS41" s="29">
        <v>0</v>
      </c>
      <c r="AT41" s="29">
        <v>0</v>
      </c>
      <c r="AU41" s="29">
        <v>0</v>
      </c>
      <c r="AV41" s="29">
        <v>0</v>
      </c>
      <c r="AW41" s="29">
        <v>0</v>
      </c>
      <c r="AX41" s="29">
        <v>0</v>
      </c>
      <c r="AY41" s="29">
        <v>0</v>
      </c>
      <c r="AZ41" s="29">
        <v>0</v>
      </c>
    </row>
    <row r="42" spans="1:52" x14ac:dyDescent="0.35">
      <c r="A42" s="28" t="s">
        <v>99</v>
      </c>
      <c r="B42" s="29">
        <v>0</v>
      </c>
      <c r="C42" s="29">
        <v>0</v>
      </c>
      <c r="D42" s="29">
        <v>0</v>
      </c>
      <c r="E42" s="29">
        <v>0</v>
      </c>
      <c r="F42" s="29">
        <v>0</v>
      </c>
      <c r="G42" s="29">
        <v>0</v>
      </c>
      <c r="H42" s="29">
        <v>0</v>
      </c>
      <c r="I42" s="29">
        <v>0</v>
      </c>
      <c r="J42" s="29">
        <v>0</v>
      </c>
      <c r="K42" s="29">
        <v>0</v>
      </c>
      <c r="L42" s="29">
        <v>0</v>
      </c>
      <c r="M42" s="29">
        <v>0</v>
      </c>
      <c r="N42" s="29">
        <v>0</v>
      </c>
      <c r="O42" s="29">
        <v>0</v>
      </c>
      <c r="P42" s="29">
        <v>0</v>
      </c>
      <c r="Q42" s="29">
        <v>0</v>
      </c>
      <c r="R42" s="29">
        <v>0</v>
      </c>
      <c r="S42" s="29">
        <v>0</v>
      </c>
      <c r="T42" s="29">
        <v>0</v>
      </c>
      <c r="U42" s="29">
        <v>0</v>
      </c>
      <c r="V42" s="29">
        <v>0</v>
      </c>
      <c r="W42" s="29">
        <v>0</v>
      </c>
      <c r="X42" s="29">
        <v>0</v>
      </c>
      <c r="Y42" s="29">
        <v>0</v>
      </c>
      <c r="Z42" s="29">
        <v>0</v>
      </c>
      <c r="AA42" s="29">
        <v>0</v>
      </c>
      <c r="AB42" s="29">
        <v>0</v>
      </c>
      <c r="AC42" s="29">
        <v>0</v>
      </c>
      <c r="AD42" s="29">
        <v>0</v>
      </c>
      <c r="AE42" s="29">
        <v>0</v>
      </c>
      <c r="AF42" s="29">
        <v>0</v>
      </c>
      <c r="AG42" s="29">
        <v>0</v>
      </c>
      <c r="AH42" s="29">
        <v>0</v>
      </c>
      <c r="AI42" s="29">
        <v>0</v>
      </c>
      <c r="AJ42" s="29">
        <v>0</v>
      </c>
      <c r="AK42" s="29">
        <v>0</v>
      </c>
      <c r="AL42" s="29">
        <v>0</v>
      </c>
      <c r="AM42" s="29">
        <v>0</v>
      </c>
      <c r="AN42" s="29">
        <v>0</v>
      </c>
      <c r="AO42" s="29">
        <v>0</v>
      </c>
      <c r="AP42" s="29">
        <v>0</v>
      </c>
      <c r="AQ42" s="29">
        <v>0</v>
      </c>
      <c r="AR42" s="29">
        <v>0</v>
      </c>
      <c r="AS42" s="29">
        <v>0</v>
      </c>
      <c r="AT42" s="29">
        <v>0</v>
      </c>
      <c r="AU42" s="29">
        <v>0</v>
      </c>
      <c r="AV42" s="29">
        <v>0</v>
      </c>
      <c r="AW42" s="29">
        <v>0</v>
      </c>
      <c r="AX42" s="29">
        <v>0</v>
      </c>
      <c r="AY42" s="29">
        <v>0</v>
      </c>
      <c r="AZ42" s="29">
        <v>0</v>
      </c>
    </row>
    <row r="43" spans="1:52" x14ac:dyDescent="0.35">
      <c r="A43" s="26" t="s">
        <v>100</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c r="S43" s="30">
        <v>0</v>
      </c>
      <c r="T43" s="30">
        <v>0</v>
      </c>
      <c r="U43" s="30">
        <v>0</v>
      </c>
      <c r="V43" s="30">
        <v>0</v>
      </c>
      <c r="W43" s="30">
        <v>0</v>
      </c>
      <c r="X43" s="30">
        <v>0</v>
      </c>
      <c r="Y43" s="30">
        <v>0</v>
      </c>
      <c r="Z43" s="30">
        <v>0</v>
      </c>
      <c r="AA43" s="30">
        <v>0</v>
      </c>
      <c r="AB43" s="30">
        <v>0</v>
      </c>
      <c r="AC43" s="30">
        <v>0</v>
      </c>
      <c r="AD43" s="30">
        <v>0</v>
      </c>
      <c r="AE43" s="30">
        <v>0</v>
      </c>
      <c r="AF43" s="30">
        <v>0</v>
      </c>
      <c r="AG43" s="30">
        <v>0</v>
      </c>
      <c r="AH43" s="30">
        <v>0</v>
      </c>
      <c r="AI43" s="30">
        <v>0</v>
      </c>
      <c r="AJ43" s="30">
        <v>0</v>
      </c>
      <c r="AK43" s="30">
        <v>0</v>
      </c>
      <c r="AL43" s="30">
        <v>0</v>
      </c>
      <c r="AM43" s="30">
        <v>0</v>
      </c>
      <c r="AN43" s="30">
        <v>0</v>
      </c>
      <c r="AO43" s="30">
        <v>0</v>
      </c>
      <c r="AP43" s="30">
        <v>0</v>
      </c>
      <c r="AQ43" s="30">
        <v>0</v>
      </c>
      <c r="AR43" s="30">
        <v>0</v>
      </c>
      <c r="AS43" s="30">
        <v>0</v>
      </c>
      <c r="AT43" s="30">
        <v>0</v>
      </c>
      <c r="AU43" s="30">
        <v>0</v>
      </c>
      <c r="AV43" s="30">
        <v>0</v>
      </c>
      <c r="AW43" s="30">
        <v>0</v>
      </c>
      <c r="AX43" s="30">
        <v>0</v>
      </c>
      <c r="AY43" s="30">
        <v>0</v>
      </c>
      <c r="AZ43" s="30">
        <v>0</v>
      </c>
    </row>
    <row r="44" spans="1:52" x14ac:dyDescent="0.35">
      <c r="A44" s="28" t="s">
        <v>101</v>
      </c>
      <c r="B44" s="29">
        <v>0</v>
      </c>
      <c r="C44" s="29">
        <v>0</v>
      </c>
      <c r="D44" s="29">
        <v>0</v>
      </c>
      <c r="E44" s="29">
        <v>0</v>
      </c>
      <c r="F44" s="29">
        <v>0</v>
      </c>
      <c r="G44" s="29">
        <v>0</v>
      </c>
      <c r="H44" s="29">
        <v>0</v>
      </c>
      <c r="I44" s="29">
        <v>0</v>
      </c>
      <c r="J44" s="29">
        <v>0</v>
      </c>
      <c r="K44" s="29">
        <v>0</v>
      </c>
      <c r="L44" s="29">
        <v>0</v>
      </c>
      <c r="M44" s="29">
        <v>0</v>
      </c>
      <c r="N44" s="29">
        <v>0</v>
      </c>
      <c r="O44" s="29">
        <v>0</v>
      </c>
      <c r="P44" s="29">
        <v>0</v>
      </c>
      <c r="Q44" s="29">
        <v>0</v>
      </c>
      <c r="R44" s="29">
        <v>0</v>
      </c>
      <c r="S44" s="29">
        <v>0</v>
      </c>
      <c r="T44" s="29">
        <v>0</v>
      </c>
      <c r="U44" s="29">
        <v>0</v>
      </c>
      <c r="V44" s="29">
        <v>0</v>
      </c>
      <c r="W44" s="29">
        <v>0</v>
      </c>
      <c r="X44" s="29">
        <v>0</v>
      </c>
      <c r="Y44" s="29">
        <v>0</v>
      </c>
      <c r="Z44" s="29">
        <v>0</v>
      </c>
      <c r="AA44" s="29">
        <v>0</v>
      </c>
      <c r="AB44" s="29">
        <v>0</v>
      </c>
      <c r="AC44" s="29">
        <v>0</v>
      </c>
      <c r="AD44" s="29">
        <v>0</v>
      </c>
      <c r="AE44" s="29">
        <v>0</v>
      </c>
      <c r="AF44" s="29">
        <v>0</v>
      </c>
      <c r="AG44" s="29">
        <v>0</v>
      </c>
      <c r="AH44" s="29">
        <v>0</v>
      </c>
      <c r="AI44" s="29">
        <v>0</v>
      </c>
      <c r="AJ44" s="29">
        <v>0</v>
      </c>
      <c r="AK44" s="29">
        <v>0</v>
      </c>
      <c r="AL44" s="29">
        <v>0</v>
      </c>
      <c r="AM44" s="29">
        <v>0</v>
      </c>
      <c r="AN44" s="29">
        <v>0</v>
      </c>
      <c r="AO44" s="29">
        <v>0</v>
      </c>
      <c r="AP44" s="29">
        <v>0</v>
      </c>
      <c r="AQ44" s="29">
        <v>0</v>
      </c>
      <c r="AR44" s="29">
        <v>0</v>
      </c>
      <c r="AS44" s="29">
        <v>0</v>
      </c>
      <c r="AT44" s="29">
        <v>0</v>
      </c>
      <c r="AU44" s="29">
        <v>0</v>
      </c>
      <c r="AV44" s="29">
        <v>0</v>
      </c>
      <c r="AW44" s="29">
        <v>0</v>
      </c>
      <c r="AX44" s="29">
        <v>0</v>
      </c>
      <c r="AY44" s="29">
        <v>0</v>
      </c>
      <c r="AZ44" s="29">
        <v>0</v>
      </c>
    </row>
    <row r="45" spans="1:52" x14ac:dyDescent="0.35">
      <c r="A45" s="24" t="s">
        <v>73</v>
      </c>
      <c r="B45" s="25">
        <v>4300856.7</v>
      </c>
      <c r="C45" s="25">
        <v>4387378.9000000004</v>
      </c>
      <c r="D45" s="25">
        <v>4463501.5</v>
      </c>
      <c r="E45" s="25">
        <v>4495782.2</v>
      </c>
      <c r="F45" s="25">
        <v>4551946.3</v>
      </c>
      <c r="G45" s="25">
        <v>4508359.7</v>
      </c>
      <c r="H45" s="25">
        <v>4549241.5999999996</v>
      </c>
      <c r="I45" s="25">
        <v>4596935.5999999996</v>
      </c>
      <c r="J45" s="25">
        <v>4602751.3</v>
      </c>
      <c r="K45" s="25">
        <v>4675474.0999999996</v>
      </c>
      <c r="L45" s="25">
        <v>4624992.2</v>
      </c>
      <c r="M45" s="25">
        <v>4590609.7</v>
      </c>
      <c r="N45" s="25">
        <v>4496349.9000000004</v>
      </c>
      <c r="O45" s="25">
        <v>4548509.0999999996</v>
      </c>
      <c r="P45" s="25">
        <v>4615470.0999999996</v>
      </c>
      <c r="Q45" s="25">
        <v>4719824.7</v>
      </c>
      <c r="R45" s="25">
        <v>4846148.3</v>
      </c>
      <c r="S45" s="25">
        <v>4962457.2</v>
      </c>
      <c r="T45" s="25">
        <v>5046008.9000000004</v>
      </c>
      <c r="U45" s="25">
        <v>5112684</v>
      </c>
      <c r="V45" s="25">
        <v>5161273.7</v>
      </c>
      <c r="W45" s="25">
        <v>5201574</v>
      </c>
      <c r="X45" s="25">
        <v>5233215.5</v>
      </c>
      <c r="Y45" s="25">
        <v>5261029.3</v>
      </c>
      <c r="Z45" s="25">
        <v>5288061.8</v>
      </c>
      <c r="AA45" s="25">
        <v>5317260</v>
      </c>
      <c r="AB45" s="25">
        <v>5343969.2</v>
      </c>
      <c r="AC45" s="25">
        <v>5372394.5</v>
      </c>
      <c r="AD45" s="25">
        <v>5400651.7999999998</v>
      </c>
      <c r="AE45" s="25">
        <v>5428393.0999999996</v>
      </c>
      <c r="AF45" s="25">
        <v>5456706</v>
      </c>
      <c r="AG45" s="25">
        <v>5484811</v>
      </c>
      <c r="AH45" s="25">
        <v>5510636.9000000004</v>
      </c>
      <c r="AI45" s="25">
        <v>5534037.5</v>
      </c>
      <c r="AJ45" s="25">
        <v>5555851.5</v>
      </c>
      <c r="AK45" s="25">
        <v>5575635.2999999998</v>
      </c>
      <c r="AL45" s="25">
        <v>5594056.7999999998</v>
      </c>
      <c r="AM45" s="25">
        <v>5611290.5999999996</v>
      </c>
      <c r="AN45" s="25">
        <v>5628489.5999999996</v>
      </c>
      <c r="AO45" s="25">
        <v>5649877.9000000004</v>
      </c>
      <c r="AP45" s="25">
        <v>5672531.9000000004</v>
      </c>
      <c r="AQ45" s="25">
        <v>5694961.7000000002</v>
      </c>
      <c r="AR45" s="25">
        <v>5716852</v>
      </c>
      <c r="AS45" s="25">
        <v>5739308.5999999996</v>
      </c>
      <c r="AT45" s="25">
        <v>5761649.4000000004</v>
      </c>
      <c r="AU45" s="25">
        <v>5784149.2000000002</v>
      </c>
      <c r="AV45" s="25">
        <v>5805925.9000000004</v>
      </c>
      <c r="AW45" s="25">
        <v>5829396.5999999996</v>
      </c>
      <c r="AX45" s="25">
        <v>5854386.5999999996</v>
      </c>
      <c r="AY45" s="25">
        <v>5879553.7000000002</v>
      </c>
      <c r="AZ45" s="25">
        <v>5905715.7000000002</v>
      </c>
    </row>
    <row r="46" spans="1:52" x14ac:dyDescent="0.35">
      <c r="A46" s="26" t="s">
        <v>91</v>
      </c>
      <c r="B46" s="27">
        <v>4300856.7</v>
      </c>
      <c r="C46" s="27">
        <v>4387378.9000000004</v>
      </c>
      <c r="D46" s="27">
        <v>4463501.5</v>
      </c>
      <c r="E46" s="27">
        <v>4495782.0999999996</v>
      </c>
      <c r="F46" s="27">
        <v>4551946.0999999996</v>
      </c>
      <c r="G46" s="27">
        <v>4508359.5</v>
      </c>
      <c r="H46" s="27">
        <v>4549240.5999999996</v>
      </c>
      <c r="I46" s="27">
        <v>4596934.0999999996</v>
      </c>
      <c r="J46" s="27">
        <v>4602721.3</v>
      </c>
      <c r="K46" s="27">
        <v>4675416</v>
      </c>
      <c r="L46" s="27">
        <v>4624796</v>
      </c>
      <c r="M46" s="27">
        <v>4590061.2</v>
      </c>
      <c r="N46" s="27">
        <v>4495405.5</v>
      </c>
      <c r="O46" s="27">
        <v>4546669.9000000004</v>
      </c>
      <c r="P46" s="27">
        <v>4611959</v>
      </c>
      <c r="Q46" s="27">
        <v>4713691</v>
      </c>
      <c r="R46" s="27">
        <v>4836257.2</v>
      </c>
      <c r="S46" s="27">
        <v>4948275.8</v>
      </c>
      <c r="T46" s="27">
        <v>5026499.2</v>
      </c>
      <c r="U46" s="27">
        <v>5085632.9000000004</v>
      </c>
      <c r="V46" s="27">
        <v>5124731.5</v>
      </c>
      <c r="W46" s="27">
        <v>5113339.2</v>
      </c>
      <c r="X46" s="27">
        <v>5081229.5999999996</v>
      </c>
      <c r="Y46" s="27">
        <v>5031514.3</v>
      </c>
      <c r="Z46" s="27">
        <v>4983289</v>
      </c>
      <c r="AA46" s="27">
        <v>4938188.5999999996</v>
      </c>
      <c r="AB46" s="27">
        <v>4897935.4000000004</v>
      </c>
      <c r="AC46" s="27">
        <v>4863090.3</v>
      </c>
      <c r="AD46" s="27">
        <v>4836415</v>
      </c>
      <c r="AE46" s="27">
        <v>4813687</v>
      </c>
      <c r="AF46" s="27">
        <v>4788521.7</v>
      </c>
      <c r="AG46" s="27">
        <v>4759320.5</v>
      </c>
      <c r="AH46" s="27">
        <v>4722295.3</v>
      </c>
      <c r="AI46" s="27">
        <v>4677742.2</v>
      </c>
      <c r="AJ46" s="27">
        <v>4625503.2</v>
      </c>
      <c r="AK46" s="27">
        <v>4564802.3</v>
      </c>
      <c r="AL46" s="27">
        <v>4496402.8</v>
      </c>
      <c r="AM46" s="27">
        <v>4421305.8</v>
      </c>
      <c r="AN46" s="27">
        <v>4341635.9000000004</v>
      </c>
      <c r="AO46" s="27">
        <v>4262463.8</v>
      </c>
      <c r="AP46" s="27">
        <v>4182363.5</v>
      </c>
      <c r="AQ46" s="27">
        <v>4102132.9</v>
      </c>
      <c r="AR46" s="27">
        <v>4023320.4</v>
      </c>
      <c r="AS46" s="27">
        <v>3948238.8</v>
      </c>
      <c r="AT46" s="27">
        <v>3876137.1</v>
      </c>
      <c r="AU46" s="27">
        <v>3808494.5</v>
      </c>
      <c r="AV46" s="27">
        <v>3744667.5</v>
      </c>
      <c r="AW46" s="27">
        <v>3687031.2</v>
      </c>
      <c r="AX46" s="27">
        <v>3634974.8</v>
      </c>
      <c r="AY46" s="27">
        <v>3587354.3</v>
      </c>
      <c r="AZ46" s="27">
        <v>3543837.9</v>
      </c>
    </row>
    <row r="47" spans="1:52" x14ac:dyDescent="0.35">
      <c r="A47" s="28" t="s">
        <v>102</v>
      </c>
      <c r="B47" s="15">
        <v>89307.4</v>
      </c>
      <c r="C47" s="15">
        <v>92273</v>
      </c>
      <c r="D47" s="15">
        <v>97167.2</v>
      </c>
      <c r="E47" s="15">
        <v>101807.1</v>
      </c>
      <c r="F47" s="15">
        <v>107108.6</v>
      </c>
      <c r="G47" s="15">
        <v>108417.7</v>
      </c>
      <c r="H47" s="15">
        <v>107711.3</v>
      </c>
      <c r="I47" s="15">
        <v>109071.6</v>
      </c>
      <c r="J47" s="15">
        <v>110097.5</v>
      </c>
      <c r="K47" s="15">
        <v>117380.5</v>
      </c>
      <c r="L47" s="15">
        <v>121827.7</v>
      </c>
      <c r="M47" s="15">
        <v>118222.6</v>
      </c>
      <c r="N47" s="15">
        <v>114678.1</v>
      </c>
      <c r="O47" s="15">
        <v>126414.1</v>
      </c>
      <c r="P47" s="15">
        <v>126124.8</v>
      </c>
      <c r="Q47" s="15">
        <v>130898.8</v>
      </c>
      <c r="R47" s="15">
        <v>132292.70000000001</v>
      </c>
      <c r="S47" s="15">
        <v>135113</v>
      </c>
      <c r="T47" s="15">
        <v>137151</v>
      </c>
      <c r="U47" s="15">
        <v>138687.5</v>
      </c>
      <c r="V47" s="15">
        <v>139880.4</v>
      </c>
      <c r="W47" s="15">
        <v>138492.79999999999</v>
      </c>
      <c r="X47" s="15">
        <v>136812.4</v>
      </c>
      <c r="Y47" s="15">
        <v>134799.70000000001</v>
      </c>
      <c r="Z47" s="15">
        <v>133385.4</v>
      </c>
      <c r="AA47" s="15">
        <v>132548.1</v>
      </c>
      <c r="AB47" s="15">
        <v>132270</v>
      </c>
      <c r="AC47" s="15">
        <v>132325.20000000001</v>
      </c>
      <c r="AD47" s="15">
        <v>132774.79999999999</v>
      </c>
      <c r="AE47" s="15">
        <v>133247</v>
      </c>
      <c r="AF47" s="15">
        <v>133539.4</v>
      </c>
      <c r="AG47" s="15">
        <v>133628.70000000001</v>
      </c>
      <c r="AH47" s="15">
        <v>133468</v>
      </c>
      <c r="AI47" s="15">
        <v>132878.70000000001</v>
      </c>
      <c r="AJ47" s="15">
        <v>132080.70000000001</v>
      </c>
      <c r="AK47" s="15">
        <v>130957.8</v>
      </c>
      <c r="AL47" s="15">
        <v>129562.8</v>
      </c>
      <c r="AM47" s="15">
        <v>127827.5</v>
      </c>
      <c r="AN47" s="15">
        <v>125877.1</v>
      </c>
      <c r="AO47" s="15">
        <v>123868.2</v>
      </c>
      <c r="AP47" s="15">
        <v>121840.8</v>
      </c>
      <c r="AQ47" s="15">
        <v>119638.39999999999</v>
      </c>
      <c r="AR47" s="15">
        <v>117312.3</v>
      </c>
      <c r="AS47" s="15">
        <v>115003.3</v>
      </c>
      <c r="AT47" s="15">
        <v>112690.5</v>
      </c>
      <c r="AU47" s="15">
        <v>110441.7</v>
      </c>
      <c r="AV47" s="15">
        <v>108196.4</v>
      </c>
      <c r="AW47" s="15">
        <v>106103.2</v>
      </c>
      <c r="AX47" s="15">
        <v>104188.3</v>
      </c>
      <c r="AY47" s="15">
        <v>102299.1</v>
      </c>
      <c r="AZ47" s="15">
        <v>100526.9</v>
      </c>
    </row>
    <row r="48" spans="1:52" x14ac:dyDescent="0.35">
      <c r="A48" s="28" t="s">
        <v>92</v>
      </c>
      <c r="B48" s="15">
        <v>2992750.5</v>
      </c>
      <c r="C48" s="15">
        <v>2953306.5</v>
      </c>
      <c r="D48" s="15">
        <v>2905582.3</v>
      </c>
      <c r="E48" s="15">
        <v>2809290.7</v>
      </c>
      <c r="F48" s="15">
        <v>2694714.5</v>
      </c>
      <c r="G48" s="15">
        <v>2572110.9</v>
      </c>
      <c r="H48" s="15">
        <v>2445607.7999999998</v>
      </c>
      <c r="I48" s="15">
        <v>2379576.7000000002</v>
      </c>
      <c r="J48" s="15">
        <v>2296899.5</v>
      </c>
      <c r="K48" s="15">
        <v>2263323</v>
      </c>
      <c r="L48" s="15">
        <v>2166484.1</v>
      </c>
      <c r="M48" s="15">
        <v>2085052.1</v>
      </c>
      <c r="N48" s="15">
        <v>1956434.5</v>
      </c>
      <c r="O48" s="15">
        <v>1916841.1</v>
      </c>
      <c r="P48" s="15">
        <v>1886841.3</v>
      </c>
      <c r="Q48" s="15">
        <v>1885032.4</v>
      </c>
      <c r="R48" s="15">
        <v>1914021.3</v>
      </c>
      <c r="S48" s="15">
        <v>1941035.7</v>
      </c>
      <c r="T48" s="15">
        <v>1954673.7</v>
      </c>
      <c r="U48" s="15">
        <v>1965109.1</v>
      </c>
      <c r="V48" s="15">
        <v>1972844</v>
      </c>
      <c r="W48" s="15">
        <v>1970005.7</v>
      </c>
      <c r="X48" s="15">
        <v>1963313.2</v>
      </c>
      <c r="Y48" s="15">
        <v>1953611.4</v>
      </c>
      <c r="Z48" s="15">
        <v>1947337.1</v>
      </c>
      <c r="AA48" s="15">
        <v>1944427.8</v>
      </c>
      <c r="AB48" s="15">
        <v>1944148.3</v>
      </c>
      <c r="AC48" s="15">
        <v>1945808.1</v>
      </c>
      <c r="AD48" s="15">
        <v>1949284.3</v>
      </c>
      <c r="AE48" s="15">
        <v>1952650.5</v>
      </c>
      <c r="AF48" s="15">
        <v>1953300.4</v>
      </c>
      <c r="AG48" s="15">
        <v>1950374.5</v>
      </c>
      <c r="AH48" s="15">
        <v>1942128.3</v>
      </c>
      <c r="AI48" s="15">
        <v>1929054.7</v>
      </c>
      <c r="AJ48" s="15">
        <v>1911122.9</v>
      </c>
      <c r="AK48" s="15">
        <v>1888590.6</v>
      </c>
      <c r="AL48" s="15">
        <v>1862053.7</v>
      </c>
      <c r="AM48" s="15">
        <v>1832458.2</v>
      </c>
      <c r="AN48" s="15">
        <v>1800880.5</v>
      </c>
      <c r="AO48" s="15">
        <v>1769712.7</v>
      </c>
      <c r="AP48" s="15">
        <v>1738178.6</v>
      </c>
      <c r="AQ48" s="15">
        <v>1706736</v>
      </c>
      <c r="AR48" s="15">
        <v>1675838.6</v>
      </c>
      <c r="AS48" s="15">
        <v>1646474.9</v>
      </c>
      <c r="AT48" s="15">
        <v>1618150.8</v>
      </c>
      <c r="AU48" s="15">
        <v>1591444.3</v>
      </c>
      <c r="AV48" s="15">
        <v>1566155.5</v>
      </c>
      <c r="AW48" s="15">
        <v>1542978.3</v>
      </c>
      <c r="AX48" s="15">
        <v>1521790.7</v>
      </c>
      <c r="AY48" s="15">
        <v>1501947</v>
      </c>
      <c r="AZ48" s="15">
        <v>1483196.2</v>
      </c>
    </row>
    <row r="49" spans="1:52" x14ac:dyDescent="0.35">
      <c r="A49" s="28" t="s">
        <v>103</v>
      </c>
      <c r="B49" s="15">
        <v>7581.5</v>
      </c>
      <c r="C49" s="15">
        <v>8478.6</v>
      </c>
      <c r="D49" s="15">
        <v>8440.5</v>
      </c>
      <c r="E49" s="15">
        <v>8247.2000000000007</v>
      </c>
      <c r="F49" s="15">
        <v>8421.6</v>
      </c>
      <c r="G49" s="15">
        <v>9894.7000000000007</v>
      </c>
      <c r="H49" s="15">
        <v>11265.2</v>
      </c>
      <c r="I49" s="15">
        <v>12567.1</v>
      </c>
      <c r="J49" s="15">
        <v>14184.5</v>
      </c>
      <c r="K49" s="15">
        <v>16704.599999999999</v>
      </c>
      <c r="L49" s="15">
        <v>19541.900000000001</v>
      </c>
      <c r="M49" s="15">
        <v>19845.900000000001</v>
      </c>
      <c r="N49" s="15">
        <v>20053.400000000001</v>
      </c>
      <c r="O49" s="15">
        <v>22892.400000000001</v>
      </c>
      <c r="P49" s="15">
        <v>24345.5</v>
      </c>
      <c r="Q49" s="15">
        <v>26412.5</v>
      </c>
      <c r="R49" s="15">
        <v>27728.799999999999</v>
      </c>
      <c r="S49" s="15">
        <v>29081.1</v>
      </c>
      <c r="T49" s="15">
        <v>30359.1</v>
      </c>
      <c r="U49" s="15">
        <v>31721.9</v>
      </c>
      <c r="V49" s="15">
        <v>33142.6</v>
      </c>
      <c r="W49" s="15">
        <v>33964.5</v>
      </c>
      <c r="X49" s="15">
        <v>34897.699999999997</v>
      </c>
      <c r="Y49" s="15">
        <v>35892</v>
      </c>
      <c r="Z49" s="15">
        <v>37184.5</v>
      </c>
      <c r="AA49" s="15">
        <v>38765.800000000003</v>
      </c>
      <c r="AB49" s="15">
        <v>40722</v>
      </c>
      <c r="AC49" s="15">
        <v>43001.599999999999</v>
      </c>
      <c r="AD49" s="15">
        <v>45739.4</v>
      </c>
      <c r="AE49" s="15">
        <v>48761.8</v>
      </c>
      <c r="AF49" s="15">
        <v>51920.3</v>
      </c>
      <c r="AG49" s="15">
        <v>55211.6</v>
      </c>
      <c r="AH49" s="15">
        <v>58570.7</v>
      </c>
      <c r="AI49" s="15">
        <v>62033.8</v>
      </c>
      <c r="AJ49" s="15">
        <v>65566.3</v>
      </c>
      <c r="AK49" s="15">
        <v>69083.5</v>
      </c>
      <c r="AL49" s="15">
        <v>72558.899999999994</v>
      </c>
      <c r="AM49" s="15">
        <v>76007</v>
      </c>
      <c r="AN49" s="15">
        <v>79401.2</v>
      </c>
      <c r="AO49" s="15">
        <v>82817.100000000006</v>
      </c>
      <c r="AP49" s="15">
        <v>86249.2</v>
      </c>
      <c r="AQ49" s="15">
        <v>89639.1</v>
      </c>
      <c r="AR49" s="15">
        <v>93059.3</v>
      </c>
      <c r="AS49" s="15">
        <v>96556.2</v>
      </c>
      <c r="AT49" s="15">
        <v>100118.8</v>
      </c>
      <c r="AU49" s="15">
        <v>103758.39999999999</v>
      </c>
      <c r="AV49" s="15">
        <v>107472.8</v>
      </c>
      <c r="AW49" s="15">
        <v>111350.2</v>
      </c>
      <c r="AX49" s="15">
        <v>115336.7</v>
      </c>
      <c r="AY49" s="15">
        <v>119432.3</v>
      </c>
      <c r="AZ49" s="15">
        <v>123621.5</v>
      </c>
    </row>
    <row r="50" spans="1:52" x14ac:dyDescent="0.35">
      <c r="A50" s="28" t="s">
        <v>104</v>
      </c>
      <c r="B50" s="29">
        <v>0</v>
      </c>
      <c r="C50" s="29">
        <v>0</v>
      </c>
      <c r="D50" s="29">
        <v>0</v>
      </c>
      <c r="E50" s="29">
        <v>0</v>
      </c>
      <c r="F50" s="29">
        <v>0</v>
      </c>
      <c r="G50" s="29">
        <v>0</v>
      </c>
      <c r="H50" s="29">
        <v>0</v>
      </c>
      <c r="I50" s="29">
        <v>0</v>
      </c>
      <c r="J50" s="29">
        <v>0</v>
      </c>
      <c r="K50" s="29">
        <v>0</v>
      </c>
      <c r="L50" s="29">
        <v>0</v>
      </c>
      <c r="M50" s="29">
        <v>0</v>
      </c>
      <c r="N50" s="29">
        <v>0</v>
      </c>
      <c r="O50" s="29">
        <v>0</v>
      </c>
      <c r="P50" s="29">
        <v>0</v>
      </c>
      <c r="Q50" s="29">
        <v>0</v>
      </c>
      <c r="R50" s="29">
        <v>52.7</v>
      </c>
      <c r="S50" s="29">
        <v>120.7</v>
      </c>
      <c r="T50" s="29">
        <v>207.2</v>
      </c>
      <c r="U50" s="29">
        <v>316.60000000000002</v>
      </c>
      <c r="V50" s="29">
        <v>451.5</v>
      </c>
      <c r="W50" s="29">
        <v>711.8</v>
      </c>
      <c r="X50" s="15">
        <v>1011</v>
      </c>
      <c r="Y50" s="15">
        <v>1351.2</v>
      </c>
      <c r="Z50" s="15">
        <v>1719.1</v>
      </c>
      <c r="AA50" s="15">
        <v>2118.1999999999998</v>
      </c>
      <c r="AB50" s="15">
        <v>2533</v>
      </c>
      <c r="AC50" s="15">
        <v>2973.1</v>
      </c>
      <c r="AD50" s="15">
        <v>3427.1</v>
      </c>
      <c r="AE50" s="15">
        <v>3903.4</v>
      </c>
      <c r="AF50" s="15">
        <v>4431.7</v>
      </c>
      <c r="AG50" s="15">
        <v>5016.6000000000004</v>
      </c>
      <c r="AH50" s="15">
        <v>5662.3</v>
      </c>
      <c r="AI50" s="15">
        <v>6379.6</v>
      </c>
      <c r="AJ50" s="15">
        <v>7174.1</v>
      </c>
      <c r="AK50" s="15">
        <v>8050.7</v>
      </c>
      <c r="AL50" s="15">
        <v>9015</v>
      </c>
      <c r="AM50" s="15">
        <v>10073.1</v>
      </c>
      <c r="AN50" s="15">
        <v>11233</v>
      </c>
      <c r="AO50" s="15">
        <v>12512.9</v>
      </c>
      <c r="AP50" s="15">
        <v>13916</v>
      </c>
      <c r="AQ50" s="15">
        <v>15450.4</v>
      </c>
      <c r="AR50" s="15">
        <v>17122.2</v>
      </c>
      <c r="AS50" s="15">
        <v>18944.2</v>
      </c>
      <c r="AT50" s="15">
        <v>20913.400000000001</v>
      </c>
      <c r="AU50" s="15">
        <v>23042.9</v>
      </c>
      <c r="AV50" s="15">
        <v>25324.2</v>
      </c>
      <c r="AW50" s="15">
        <v>27776.6</v>
      </c>
      <c r="AX50" s="15">
        <v>30398.6</v>
      </c>
      <c r="AY50" s="15">
        <v>33188</v>
      </c>
      <c r="AZ50" s="15">
        <v>36137.800000000003</v>
      </c>
    </row>
    <row r="51" spans="1:52" x14ac:dyDescent="0.35">
      <c r="A51" s="28" t="s">
        <v>93</v>
      </c>
      <c r="B51" s="15">
        <v>1211217.2</v>
      </c>
      <c r="C51" s="15">
        <v>1333320.8</v>
      </c>
      <c r="D51" s="15">
        <v>1452311.5</v>
      </c>
      <c r="E51" s="15">
        <v>1576437.2</v>
      </c>
      <c r="F51" s="15">
        <v>1741701.5</v>
      </c>
      <c r="G51" s="15">
        <v>1817936.3</v>
      </c>
      <c r="H51" s="15">
        <v>1984656.3</v>
      </c>
      <c r="I51" s="15">
        <v>2095718.7</v>
      </c>
      <c r="J51" s="15">
        <v>2181539.9</v>
      </c>
      <c r="K51" s="15">
        <v>2278007.9</v>
      </c>
      <c r="L51" s="15">
        <v>2316942.2000000002</v>
      </c>
      <c r="M51" s="15">
        <v>2366940.6</v>
      </c>
      <c r="N51" s="15">
        <v>2404239.5</v>
      </c>
      <c r="O51" s="15">
        <v>2480522.4</v>
      </c>
      <c r="P51" s="15">
        <v>2574647.2999999998</v>
      </c>
      <c r="Q51" s="15">
        <v>2671347.2999999998</v>
      </c>
      <c r="R51" s="15">
        <v>2762161.1</v>
      </c>
      <c r="S51" s="15">
        <v>2842924</v>
      </c>
      <c r="T51" s="15">
        <v>2904105.9</v>
      </c>
      <c r="U51" s="15">
        <v>2949794.1</v>
      </c>
      <c r="V51" s="15">
        <v>2978407.2</v>
      </c>
      <c r="W51" s="15">
        <v>2970155.7</v>
      </c>
      <c r="X51" s="15">
        <v>2945182.6</v>
      </c>
      <c r="Y51" s="15">
        <v>2905842.4</v>
      </c>
      <c r="Z51" s="15">
        <v>2863638.5</v>
      </c>
      <c r="AA51" s="15">
        <v>2820295.7</v>
      </c>
      <c r="AB51" s="15">
        <v>2778217.7</v>
      </c>
      <c r="AC51" s="15">
        <v>2738923.1</v>
      </c>
      <c r="AD51" s="15">
        <v>2705110.6</v>
      </c>
      <c r="AE51" s="15">
        <v>2675019.7999999998</v>
      </c>
      <c r="AF51" s="15">
        <v>2645192.1</v>
      </c>
      <c r="AG51" s="15">
        <v>2614907.9</v>
      </c>
      <c r="AH51" s="15">
        <v>2582228.2000000002</v>
      </c>
      <c r="AI51" s="15">
        <v>2547083.9</v>
      </c>
      <c r="AJ51" s="15">
        <v>2509151.5</v>
      </c>
      <c r="AK51" s="15">
        <v>2467586.7999999998</v>
      </c>
      <c r="AL51" s="15">
        <v>2422516.7000000002</v>
      </c>
      <c r="AM51" s="15">
        <v>2374033.2000000002</v>
      </c>
      <c r="AN51" s="15">
        <v>2323062.9</v>
      </c>
      <c r="AO51" s="15">
        <v>2272016</v>
      </c>
      <c r="AP51" s="15">
        <v>2220179.2999999998</v>
      </c>
      <c r="AQ51" s="15">
        <v>2168071.4</v>
      </c>
      <c r="AR51" s="15">
        <v>2116617.1</v>
      </c>
      <c r="AS51" s="15">
        <v>2066895.7</v>
      </c>
      <c r="AT51" s="15">
        <v>2018626.6</v>
      </c>
      <c r="AU51" s="15">
        <v>1972554.2</v>
      </c>
      <c r="AV51" s="15">
        <v>1928226.2</v>
      </c>
      <c r="AW51" s="15">
        <v>1886985.5</v>
      </c>
      <c r="AX51" s="15">
        <v>1848266.2</v>
      </c>
      <c r="AY51" s="15">
        <v>1811643.6</v>
      </c>
      <c r="AZ51" s="15">
        <v>1776861.7</v>
      </c>
    </row>
    <row r="52" spans="1:52" x14ac:dyDescent="0.35">
      <c r="A52" s="28" t="s">
        <v>94</v>
      </c>
      <c r="B52" s="29">
        <v>0</v>
      </c>
      <c r="C52" s="29">
        <v>0</v>
      </c>
      <c r="D52" s="29">
        <v>0</v>
      </c>
      <c r="E52" s="29">
        <v>0</v>
      </c>
      <c r="F52" s="29">
        <v>0</v>
      </c>
      <c r="G52" s="29">
        <v>0</v>
      </c>
      <c r="H52" s="29">
        <v>0</v>
      </c>
      <c r="I52" s="29">
        <v>0</v>
      </c>
      <c r="J52" s="29">
        <v>0</v>
      </c>
      <c r="K52" s="29">
        <v>0</v>
      </c>
      <c r="L52" s="29">
        <v>0</v>
      </c>
      <c r="M52" s="29">
        <v>0</v>
      </c>
      <c r="N52" s="29">
        <v>0</v>
      </c>
      <c r="O52" s="29">
        <v>0</v>
      </c>
      <c r="P52" s="29">
        <v>0</v>
      </c>
      <c r="Q52" s="29">
        <v>0</v>
      </c>
      <c r="R52" s="29">
        <v>0.5</v>
      </c>
      <c r="S52" s="29">
        <v>1.3</v>
      </c>
      <c r="T52" s="29">
        <v>2.2999999999999998</v>
      </c>
      <c r="U52" s="29">
        <v>3.8</v>
      </c>
      <c r="V52" s="29">
        <v>5.9</v>
      </c>
      <c r="W52" s="29">
        <v>8.6999999999999993</v>
      </c>
      <c r="X52" s="29">
        <v>12.6</v>
      </c>
      <c r="Y52" s="29">
        <v>17.600000000000001</v>
      </c>
      <c r="Z52" s="29">
        <v>24.3</v>
      </c>
      <c r="AA52" s="29">
        <v>33</v>
      </c>
      <c r="AB52" s="29">
        <v>44.4</v>
      </c>
      <c r="AC52" s="29">
        <v>59.2</v>
      </c>
      <c r="AD52" s="29">
        <v>78.900000000000006</v>
      </c>
      <c r="AE52" s="29">
        <v>104.4</v>
      </c>
      <c r="AF52" s="29">
        <v>137.69999999999999</v>
      </c>
      <c r="AG52" s="29">
        <v>181.2</v>
      </c>
      <c r="AH52" s="29">
        <v>237.8</v>
      </c>
      <c r="AI52" s="29">
        <v>311.5</v>
      </c>
      <c r="AJ52" s="29">
        <v>407.7</v>
      </c>
      <c r="AK52" s="29">
        <v>532.9</v>
      </c>
      <c r="AL52" s="29">
        <v>695.9</v>
      </c>
      <c r="AM52" s="29">
        <v>906.9</v>
      </c>
      <c r="AN52" s="15">
        <v>1181.2</v>
      </c>
      <c r="AO52" s="15">
        <v>1536.9</v>
      </c>
      <c r="AP52" s="15">
        <v>1999.5</v>
      </c>
      <c r="AQ52" s="15">
        <v>2597.6</v>
      </c>
      <c r="AR52" s="15">
        <v>3371.1</v>
      </c>
      <c r="AS52" s="15">
        <v>4364.3999999999996</v>
      </c>
      <c r="AT52" s="15">
        <v>5637</v>
      </c>
      <c r="AU52" s="15">
        <v>7253</v>
      </c>
      <c r="AV52" s="15">
        <v>9292.2999999999993</v>
      </c>
      <c r="AW52" s="15">
        <v>11837.4</v>
      </c>
      <c r="AX52" s="15">
        <v>14994.2</v>
      </c>
      <c r="AY52" s="15">
        <v>18844.2</v>
      </c>
      <c r="AZ52" s="15">
        <v>23493.8</v>
      </c>
    </row>
    <row r="53" spans="1:52" x14ac:dyDescent="0.35">
      <c r="A53" s="28" t="s">
        <v>105</v>
      </c>
      <c r="B53" s="29">
        <v>0</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9">
        <v>0</v>
      </c>
      <c r="T53" s="29">
        <v>0</v>
      </c>
      <c r="U53" s="29">
        <v>0</v>
      </c>
      <c r="V53" s="29">
        <v>0</v>
      </c>
      <c r="W53" s="29">
        <v>0</v>
      </c>
      <c r="X53" s="29">
        <v>0</v>
      </c>
      <c r="Y53" s="29">
        <v>0</v>
      </c>
      <c r="Z53" s="29">
        <v>0</v>
      </c>
      <c r="AA53" s="29">
        <v>0</v>
      </c>
      <c r="AB53" s="29">
        <v>0</v>
      </c>
      <c r="AC53" s="29">
        <v>0</v>
      </c>
      <c r="AD53" s="29">
        <v>0</v>
      </c>
      <c r="AE53" s="29">
        <v>0</v>
      </c>
      <c r="AF53" s="29">
        <v>0</v>
      </c>
      <c r="AG53" s="29">
        <v>0</v>
      </c>
      <c r="AH53" s="29">
        <v>0</v>
      </c>
      <c r="AI53" s="29">
        <v>0</v>
      </c>
      <c r="AJ53" s="29">
        <v>0</v>
      </c>
      <c r="AK53" s="29">
        <v>0</v>
      </c>
      <c r="AL53" s="29">
        <v>0</v>
      </c>
      <c r="AM53" s="29">
        <v>0</v>
      </c>
      <c r="AN53" s="29">
        <v>0</v>
      </c>
      <c r="AO53" s="29">
        <v>0</v>
      </c>
      <c r="AP53" s="29">
        <v>0</v>
      </c>
      <c r="AQ53" s="29">
        <v>0</v>
      </c>
      <c r="AR53" s="29">
        <v>0</v>
      </c>
      <c r="AS53" s="29">
        <v>0</v>
      </c>
      <c r="AT53" s="29">
        <v>0</v>
      </c>
      <c r="AU53" s="29">
        <v>0</v>
      </c>
      <c r="AV53" s="29">
        <v>0</v>
      </c>
      <c r="AW53" s="29">
        <v>0</v>
      </c>
      <c r="AX53" s="29">
        <v>0</v>
      </c>
      <c r="AY53" s="29">
        <v>0</v>
      </c>
      <c r="AZ53" s="29">
        <v>0</v>
      </c>
    </row>
    <row r="54" spans="1:52" x14ac:dyDescent="0.35">
      <c r="A54" s="26" t="s">
        <v>95</v>
      </c>
      <c r="B54" s="30">
        <v>0</v>
      </c>
      <c r="C54" s="30">
        <v>0</v>
      </c>
      <c r="D54" s="30">
        <v>0</v>
      </c>
      <c r="E54" s="30">
        <v>0</v>
      </c>
      <c r="F54" s="30">
        <v>0</v>
      </c>
      <c r="G54" s="30">
        <v>0</v>
      </c>
      <c r="H54" s="30">
        <v>0</v>
      </c>
      <c r="I54" s="30">
        <v>0</v>
      </c>
      <c r="J54" s="30">
        <v>3</v>
      </c>
      <c r="K54" s="30">
        <v>3.7</v>
      </c>
      <c r="L54" s="30">
        <v>7.3</v>
      </c>
      <c r="M54" s="30">
        <v>11.5</v>
      </c>
      <c r="N54" s="30">
        <v>106.9</v>
      </c>
      <c r="O54" s="30">
        <v>453</v>
      </c>
      <c r="P54" s="27">
        <v>1413.3</v>
      </c>
      <c r="Q54" s="27">
        <v>2897.4</v>
      </c>
      <c r="R54" s="27">
        <v>4718.5</v>
      </c>
      <c r="S54" s="27">
        <v>6858.1</v>
      </c>
      <c r="T54" s="27">
        <v>9311.2999999999993</v>
      </c>
      <c r="U54" s="27">
        <v>12720</v>
      </c>
      <c r="V54" s="27">
        <v>17089.2</v>
      </c>
      <c r="W54" s="27">
        <v>30201.1</v>
      </c>
      <c r="X54" s="27">
        <v>47643.5</v>
      </c>
      <c r="Y54" s="27">
        <v>69478.899999999994</v>
      </c>
      <c r="Z54" s="27">
        <v>93250.1</v>
      </c>
      <c r="AA54" s="27">
        <v>118626.2</v>
      </c>
      <c r="AB54" s="27">
        <v>143810.4</v>
      </c>
      <c r="AC54" s="27">
        <v>169148.2</v>
      </c>
      <c r="AD54" s="27">
        <v>193359</v>
      </c>
      <c r="AE54" s="27">
        <v>216736.2</v>
      </c>
      <c r="AF54" s="27">
        <v>240743</v>
      </c>
      <c r="AG54" s="27">
        <v>265230.5</v>
      </c>
      <c r="AH54" s="27">
        <v>290480.59999999998</v>
      </c>
      <c r="AI54" s="27">
        <v>316199</v>
      </c>
      <c r="AJ54" s="27">
        <v>342547.8</v>
      </c>
      <c r="AK54" s="27">
        <v>369240.3</v>
      </c>
      <c r="AL54" s="27">
        <v>395978.4</v>
      </c>
      <c r="AM54" s="27">
        <v>422327.8</v>
      </c>
      <c r="AN54" s="27">
        <v>447817.9</v>
      </c>
      <c r="AO54" s="27">
        <v>472192.4</v>
      </c>
      <c r="AP54" s="27">
        <v>494734.8</v>
      </c>
      <c r="AQ54" s="27">
        <v>514508.7</v>
      </c>
      <c r="AR54" s="27">
        <v>530813.69999999995</v>
      </c>
      <c r="AS54" s="27">
        <v>543405.6</v>
      </c>
      <c r="AT54" s="27">
        <v>552069.1</v>
      </c>
      <c r="AU54" s="27">
        <v>556763.69999999995</v>
      </c>
      <c r="AV54" s="27">
        <v>557410.1</v>
      </c>
      <c r="AW54" s="27">
        <v>554481.4</v>
      </c>
      <c r="AX54" s="27">
        <v>548128.19999999995</v>
      </c>
      <c r="AY54" s="27">
        <v>538746.30000000005</v>
      </c>
      <c r="AZ54" s="27">
        <v>526996.1</v>
      </c>
    </row>
    <row r="55" spans="1:52" x14ac:dyDescent="0.35">
      <c r="A55" s="28" t="s">
        <v>102</v>
      </c>
      <c r="B55" s="29">
        <v>0</v>
      </c>
      <c r="C55" s="29">
        <v>0</v>
      </c>
      <c r="D55" s="29">
        <v>0</v>
      </c>
      <c r="E55" s="29">
        <v>0</v>
      </c>
      <c r="F55" s="29">
        <v>0</v>
      </c>
      <c r="G55" s="29">
        <v>0</v>
      </c>
      <c r="H55" s="29">
        <v>0</v>
      </c>
      <c r="I55" s="29">
        <v>0</v>
      </c>
      <c r="J55" s="29">
        <v>0</v>
      </c>
      <c r="K55" s="29">
        <v>0</v>
      </c>
      <c r="L55" s="29">
        <v>0</v>
      </c>
      <c r="M55" s="29">
        <v>0</v>
      </c>
      <c r="N55" s="29">
        <v>0</v>
      </c>
      <c r="O55" s="29">
        <v>0</v>
      </c>
      <c r="P55" s="29">
        <v>0</v>
      </c>
      <c r="Q55" s="29">
        <v>0</v>
      </c>
      <c r="R55" s="29">
        <v>0</v>
      </c>
      <c r="S55" s="29">
        <v>0</v>
      </c>
      <c r="T55" s="29">
        <v>0</v>
      </c>
      <c r="U55" s="29">
        <v>0</v>
      </c>
      <c r="V55" s="29">
        <v>0</v>
      </c>
      <c r="W55" s="29">
        <v>0</v>
      </c>
      <c r="X55" s="29">
        <v>0</v>
      </c>
      <c r="Y55" s="29">
        <v>0</v>
      </c>
      <c r="Z55" s="29">
        <v>0</v>
      </c>
      <c r="AA55" s="29">
        <v>0</v>
      </c>
      <c r="AB55" s="29">
        <v>0</v>
      </c>
      <c r="AC55" s="29">
        <v>0</v>
      </c>
      <c r="AD55" s="29">
        <v>0</v>
      </c>
      <c r="AE55" s="29">
        <v>0</v>
      </c>
      <c r="AF55" s="29">
        <v>0</v>
      </c>
      <c r="AG55" s="29">
        <v>0</v>
      </c>
      <c r="AH55" s="29">
        <v>0</v>
      </c>
      <c r="AI55" s="29">
        <v>0</v>
      </c>
      <c r="AJ55" s="29">
        <v>0</v>
      </c>
      <c r="AK55" s="29">
        <v>0</v>
      </c>
      <c r="AL55" s="29">
        <v>0</v>
      </c>
      <c r="AM55" s="29">
        <v>0</v>
      </c>
      <c r="AN55" s="29">
        <v>0</v>
      </c>
      <c r="AO55" s="29">
        <v>0</v>
      </c>
      <c r="AP55" s="29">
        <v>0</v>
      </c>
      <c r="AQ55" s="29">
        <v>0</v>
      </c>
      <c r="AR55" s="29">
        <v>0</v>
      </c>
      <c r="AS55" s="29">
        <v>0</v>
      </c>
      <c r="AT55" s="29">
        <v>0</v>
      </c>
      <c r="AU55" s="29">
        <v>0</v>
      </c>
      <c r="AV55" s="29">
        <v>0</v>
      </c>
      <c r="AW55" s="29">
        <v>0</v>
      </c>
      <c r="AX55" s="29">
        <v>0</v>
      </c>
      <c r="AY55" s="29">
        <v>0</v>
      </c>
      <c r="AZ55" s="29">
        <v>0</v>
      </c>
    </row>
    <row r="56" spans="1:52" x14ac:dyDescent="0.35">
      <c r="A56" s="28" t="s">
        <v>92</v>
      </c>
      <c r="B56" s="29">
        <v>0</v>
      </c>
      <c r="C56" s="29">
        <v>0</v>
      </c>
      <c r="D56" s="29">
        <v>0</v>
      </c>
      <c r="E56" s="29">
        <v>0</v>
      </c>
      <c r="F56" s="29">
        <v>0</v>
      </c>
      <c r="G56" s="29">
        <v>0</v>
      </c>
      <c r="H56" s="29">
        <v>0</v>
      </c>
      <c r="I56" s="29">
        <v>0</v>
      </c>
      <c r="J56" s="29">
        <v>3</v>
      </c>
      <c r="K56" s="29">
        <v>3.7</v>
      </c>
      <c r="L56" s="29">
        <v>7.3</v>
      </c>
      <c r="M56" s="29">
        <v>11.5</v>
      </c>
      <c r="N56" s="29">
        <v>106.9</v>
      </c>
      <c r="O56" s="29">
        <v>453</v>
      </c>
      <c r="P56" s="15">
        <v>1413.3</v>
      </c>
      <c r="Q56" s="15">
        <v>2897.4</v>
      </c>
      <c r="R56" s="15">
        <v>4718.5</v>
      </c>
      <c r="S56" s="15">
        <v>6858.1</v>
      </c>
      <c r="T56" s="15">
        <v>9311.2999999999993</v>
      </c>
      <c r="U56" s="15">
        <v>12720</v>
      </c>
      <c r="V56" s="15">
        <v>17089.2</v>
      </c>
      <c r="W56" s="15">
        <v>30201.1</v>
      </c>
      <c r="X56" s="15">
        <v>47643.4</v>
      </c>
      <c r="Y56" s="15">
        <v>69478.7</v>
      </c>
      <c r="Z56" s="15">
        <v>93249.8</v>
      </c>
      <c r="AA56" s="15">
        <v>118625.8</v>
      </c>
      <c r="AB56" s="15">
        <v>143809.9</v>
      </c>
      <c r="AC56" s="15">
        <v>169147.6</v>
      </c>
      <c r="AD56" s="15">
        <v>193358.3</v>
      </c>
      <c r="AE56" s="15">
        <v>216735.4</v>
      </c>
      <c r="AF56" s="15">
        <v>240742.1</v>
      </c>
      <c r="AG56" s="15">
        <v>265229.5</v>
      </c>
      <c r="AH56" s="15">
        <v>290479.5</v>
      </c>
      <c r="AI56" s="15">
        <v>316197.7</v>
      </c>
      <c r="AJ56" s="15">
        <v>342546.4</v>
      </c>
      <c r="AK56" s="15">
        <v>369238.6</v>
      </c>
      <c r="AL56" s="15">
        <v>395976.6</v>
      </c>
      <c r="AM56" s="15">
        <v>422325.8</v>
      </c>
      <c r="AN56" s="15">
        <v>447815.8</v>
      </c>
      <c r="AO56" s="15">
        <v>472190.1</v>
      </c>
      <c r="AP56" s="15">
        <v>494732.4</v>
      </c>
      <c r="AQ56" s="15">
        <v>514506.1</v>
      </c>
      <c r="AR56" s="15">
        <v>530811</v>
      </c>
      <c r="AS56" s="15">
        <v>543402.69999999995</v>
      </c>
      <c r="AT56" s="15">
        <v>552066.19999999995</v>
      </c>
      <c r="AU56" s="15">
        <v>556760.69999999995</v>
      </c>
      <c r="AV56" s="15">
        <v>557407.1</v>
      </c>
      <c r="AW56" s="15">
        <v>554478.4</v>
      </c>
      <c r="AX56" s="15">
        <v>548125.19999999995</v>
      </c>
      <c r="AY56" s="15">
        <v>538743.30000000005</v>
      </c>
      <c r="AZ56" s="15">
        <v>526993.19999999995</v>
      </c>
    </row>
    <row r="57" spans="1:52" x14ac:dyDescent="0.35">
      <c r="A57" s="28" t="s">
        <v>103</v>
      </c>
      <c r="B57" s="29">
        <v>0</v>
      </c>
      <c r="C57" s="29">
        <v>0</v>
      </c>
      <c r="D57" s="29">
        <v>0</v>
      </c>
      <c r="E57" s="29">
        <v>0</v>
      </c>
      <c r="F57" s="29">
        <v>0</v>
      </c>
      <c r="G57" s="29">
        <v>0</v>
      </c>
      <c r="H57" s="29">
        <v>0</v>
      </c>
      <c r="I57" s="29">
        <v>0</v>
      </c>
      <c r="J57" s="29">
        <v>0</v>
      </c>
      <c r="K57" s="29">
        <v>0</v>
      </c>
      <c r="L57" s="29">
        <v>0</v>
      </c>
      <c r="M57" s="29">
        <v>0</v>
      </c>
      <c r="N57" s="29">
        <v>0</v>
      </c>
      <c r="O57" s="29">
        <v>0</v>
      </c>
      <c r="P57" s="29">
        <v>0</v>
      </c>
      <c r="Q57" s="29">
        <v>0</v>
      </c>
      <c r="R57" s="29">
        <v>0</v>
      </c>
      <c r="S57" s="29">
        <v>0</v>
      </c>
      <c r="T57" s="29">
        <v>0</v>
      </c>
      <c r="U57" s="29">
        <v>0</v>
      </c>
      <c r="V57" s="29">
        <v>0</v>
      </c>
      <c r="W57" s="29">
        <v>0</v>
      </c>
      <c r="X57" s="29">
        <v>0</v>
      </c>
      <c r="Y57" s="29">
        <v>0</v>
      </c>
      <c r="Z57" s="29">
        <v>0</v>
      </c>
      <c r="AA57" s="29">
        <v>0</v>
      </c>
      <c r="AB57" s="29">
        <v>0</v>
      </c>
      <c r="AC57" s="29">
        <v>0</v>
      </c>
      <c r="AD57" s="29">
        <v>0</v>
      </c>
      <c r="AE57" s="29">
        <v>0</v>
      </c>
      <c r="AF57" s="29">
        <v>0</v>
      </c>
      <c r="AG57" s="29">
        <v>0</v>
      </c>
      <c r="AH57" s="29">
        <v>0</v>
      </c>
      <c r="AI57" s="29">
        <v>0</v>
      </c>
      <c r="AJ57" s="29">
        <v>0</v>
      </c>
      <c r="AK57" s="29">
        <v>0</v>
      </c>
      <c r="AL57" s="29">
        <v>0</v>
      </c>
      <c r="AM57" s="29">
        <v>0</v>
      </c>
      <c r="AN57" s="29">
        <v>0</v>
      </c>
      <c r="AO57" s="29">
        <v>0</v>
      </c>
      <c r="AP57" s="29">
        <v>0</v>
      </c>
      <c r="AQ57" s="29">
        <v>0</v>
      </c>
      <c r="AR57" s="29">
        <v>0</v>
      </c>
      <c r="AS57" s="29">
        <v>0</v>
      </c>
      <c r="AT57" s="29">
        <v>0</v>
      </c>
      <c r="AU57" s="29">
        <v>0</v>
      </c>
      <c r="AV57" s="29">
        <v>0</v>
      </c>
      <c r="AW57" s="29">
        <v>0</v>
      </c>
      <c r="AX57" s="29">
        <v>0</v>
      </c>
      <c r="AY57" s="29">
        <v>0</v>
      </c>
      <c r="AZ57" s="29">
        <v>0</v>
      </c>
    </row>
    <row r="58" spans="1:52" x14ac:dyDescent="0.35">
      <c r="A58" s="28" t="s">
        <v>104</v>
      </c>
      <c r="B58" s="29">
        <v>0</v>
      </c>
      <c r="C58" s="29">
        <v>0</v>
      </c>
      <c r="D58" s="29">
        <v>0</v>
      </c>
      <c r="E58" s="29">
        <v>0</v>
      </c>
      <c r="F58" s="29">
        <v>0</v>
      </c>
      <c r="G58" s="29">
        <v>0</v>
      </c>
      <c r="H58" s="29">
        <v>0</v>
      </c>
      <c r="I58" s="29">
        <v>0</v>
      </c>
      <c r="J58" s="29">
        <v>0</v>
      </c>
      <c r="K58" s="29">
        <v>0</v>
      </c>
      <c r="L58" s="29">
        <v>0</v>
      </c>
      <c r="M58" s="29">
        <v>0</v>
      </c>
      <c r="N58" s="29">
        <v>0</v>
      </c>
      <c r="O58" s="29">
        <v>0</v>
      </c>
      <c r="P58" s="29">
        <v>0</v>
      </c>
      <c r="Q58" s="29">
        <v>0</v>
      </c>
      <c r="R58" s="29">
        <v>0</v>
      </c>
      <c r="S58" s="29">
        <v>0</v>
      </c>
      <c r="T58" s="29">
        <v>0</v>
      </c>
      <c r="U58" s="29">
        <v>0</v>
      </c>
      <c r="V58" s="29">
        <v>0</v>
      </c>
      <c r="W58" s="29">
        <v>0</v>
      </c>
      <c r="X58" s="29">
        <v>0</v>
      </c>
      <c r="Y58" s="29">
        <v>0</v>
      </c>
      <c r="Z58" s="29">
        <v>0</v>
      </c>
      <c r="AA58" s="29">
        <v>0</v>
      </c>
      <c r="AB58" s="29">
        <v>0</v>
      </c>
      <c r="AC58" s="29">
        <v>0</v>
      </c>
      <c r="AD58" s="29">
        <v>0</v>
      </c>
      <c r="AE58" s="29">
        <v>0</v>
      </c>
      <c r="AF58" s="29">
        <v>0</v>
      </c>
      <c r="AG58" s="29">
        <v>0</v>
      </c>
      <c r="AH58" s="29">
        <v>0</v>
      </c>
      <c r="AI58" s="29">
        <v>0</v>
      </c>
      <c r="AJ58" s="29">
        <v>0</v>
      </c>
      <c r="AK58" s="29">
        <v>0</v>
      </c>
      <c r="AL58" s="29">
        <v>0</v>
      </c>
      <c r="AM58" s="29">
        <v>0</v>
      </c>
      <c r="AN58" s="29">
        <v>0</v>
      </c>
      <c r="AO58" s="29">
        <v>0</v>
      </c>
      <c r="AP58" s="29">
        <v>0</v>
      </c>
      <c r="AQ58" s="29">
        <v>0</v>
      </c>
      <c r="AR58" s="29">
        <v>0</v>
      </c>
      <c r="AS58" s="29">
        <v>0</v>
      </c>
      <c r="AT58" s="29">
        <v>0</v>
      </c>
      <c r="AU58" s="29">
        <v>0</v>
      </c>
      <c r="AV58" s="29">
        <v>0</v>
      </c>
      <c r="AW58" s="29">
        <v>0</v>
      </c>
      <c r="AX58" s="29">
        <v>0</v>
      </c>
      <c r="AY58" s="29">
        <v>0</v>
      </c>
      <c r="AZ58" s="29">
        <v>0</v>
      </c>
    </row>
    <row r="59" spans="1:52" x14ac:dyDescent="0.35">
      <c r="A59" s="28" t="s">
        <v>93</v>
      </c>
      <c r="B59" s="29">
        <v>0</v>
      </c>
      <c r="C59" s="29">
        <v>0</v>
      </c>
      <c r="D59" s="29">
        <v>0</v>
      </c>
      <c r="E59" s="29">
        <v>0</v>
      </c>
      <c r="F59" s="29">
        <v>0</v>
      </c>
      <c r="G59" s="29">
        <v>0</v>
      </c>
      <c r="H59" s="29">
        <v>0</v>
      </c>
      <c r="I59" s="29">
        <v>0</v>
      </c>
      <c r="J59" s="29">
        <v>0</v>
      </c>
      <c r="K59" s="29">
        <v>0</v>
      </c>
      <c r="L59" s="29">
        <v>0</v>
      </c>
      <c r="M59" s="29">
        <v>0</v>
      </c>
      <c r="N59" s="29">
        <v>0</v>
      </c>
      <c r="O59" s="29">
        <v>0</v>
      </c>
      <c r="P59" s="29">
        <v>0</v>
      </c>
      <c r="Q59" s="29">
        <v>0</v>
      </c>
      <c r="R59" s="29">
        <v>0</v>
      </c>
      <c r="S59" s="29">
        <v>0</v>
      </c>
      <c r="T59" s="29">
        <v>0</v>
      </c>
      <c r="U59" s="29">
        <v>0</v>
      </c>
      <c r="V59" s="29">
        <v>0</v>
      </c>
      <c r="W59" s="29">
        <v>0</v>
      </c>
      <c r="X59" s="29">
        <v>0.1</v>
      </c>
      <c r="Y59" s="29">
        <v>0.2</v>
      </c>
      <c r="Z59" s="29">
        <v>0.3</v>
      </c>
      <c r="AA59" s="29">
        <v>0.4</v>
      </c>
      <c r="AB59" s="29">
        <v>0.5</v>
      </c>
      <c r="AC59" s="29">
        <v>0.6</v>
      </c>
      <c r="AD59" s="29">
        <v>0.7</v>
      </c>
      <c r="AE59" s="29">
        <v>0.8</v>
      </c>
      <c r="AF59" s="29">
        <v>0.9</v>
      </c>
      <c r="AG59" s="29">
        <v>1</v>
      </c>
      <c r="AH59" s="29">
        <v>1.1000000000000001</v>
      </c>
      <c r="AI59" s="29">
        <v>1.3</v>
      </c>
      <c r="AJ59" s="29">
        <v>1.5</v>
      </c>
      <c r="AK59" s="29">
        <v>1.6</v>
      </c>
      <c r="AL59" s="29">
        <v>1.8</v>
      </c>
      <c r="AM59" s="29">
        <v>2</v>
      </c>
      <c r="AN59" s="29">
        <v>2.1</v>
      </c>
      <c r="AO59" s="29">
        <v>2.2999999999999998</v>
      </c>
      <c r="AP59" s="29">
        <v>2.4</v>
      </c>
      <c r="AQ59" s="29">
        <v>2.6</v>
      </c>
      <c r="AR59" s="29">
        <v>2.7</v>
      </c>
      <c r="AS59" s="29">
        <v>2.8</v>
      </c>
      <c r="AT59" s="29">
        <v>2.9</v>
      </c>
      <c r="AU59" s="29">
        <v>3</v>
      </c>
      <c r="AV59" s="29">
        <v>3</v>
      </c>
      <c r="AW59" s="29">
        <v>3</v>
      </c>
      <c r="AX59" s="29">
        <v>3</v>
      </c>
      <c r="AY59" s="29">
        <v>3</v>
      </c>
      <c r="AZ59" s="29">
        <v>2.9</v>
      </c>
    </row>
    <row r="60" spans="1:52" x14ac:dyDescent="0.35">
      <c r="A60" s="28" t="s">
        <v>94</v>
      </c>
      <c r="B60" s="29">
        <v>0</v>
      </c>
      <c r="C60" s="29">
        <v>0</v>
      </c>
      <c r="D60" s="29">
        <v>0</v>
      </c>
      <c r="E60" s="29">
        <v>0</v>
      </c>
      <c r="F60" s="29">
        <v>0</v>
      </c>
      <c r="G60" s="29">
        <v>0</v>
      </c>
      <c r="H60" s="29">
        <v>0</v>
      </c>
      <c r="I60" s="29">
        <v>0</v>
      </c>
      <c r="J60" s="29">
        <v>0</v>
      </c>
      <c r="K60" s="29">
        <v>0</v>
      </c>
      <c r="L60" s="29">
        <v>0</v>
      </c>
      <c r="M60" s="29">
        <v>0</v>
      </c>
      <c r="N60" s="29">
        <v>0</v>
      </c>
      <c r="O60" s="29">
        <v>0</v>
      </c>
      <c r="P60" s="29">
        <v>0</v>
      </c>
      <c r="Q60" s="29">
        <v>0</v>
      </c>
      <c r="R60" s="29">
        <v>0</v>
      </c>
      <c r="S60" s="29">
        <v>0</v>
      </c>
      <c r="T60" s="29">
        <v>0</v>
      </c>
      <c r="U60" s="29">
        <v>0</v>
      </c>
      <c r="V60" s="29">
        <v>0</v>
      </c>
      <c r="W60" s="29">
        <v>0</v>
      </c>
      <c r="X60" s="29">
        <v>0</v>
      </c>
      <c r="Y60" s="29">
        <v>0</v>
      </c>
      <c r="Z60" s="29">
        <v>0</v>
      </c>
      <c r="AA60" s="29">
        <v>0</v>
      </c>
      <c r="AB60" s="29">
        <v>0</v>
      </c>
      <c r="AC60" s="29">
        <v>0</v>
      </c>
      <c r="AD60" s="29">
        <v>0</v>
      </c>
      <c r="AE60" s="29">
        <v>0</v>
      </c>
      <c r="AF60" s="29">
        <v>0</v>
      </c>
      <c r="AG60" s="29">
        <v>0</v>
      </c>
      <c r="AH60" s="29">
        <v>0</v>
      </c>
      <c r="AI60" s="29">
        <v>0</v>
      </c>
      <c r="AJ60" s="29">
        <v>0</v>
      </c>
      <c r="AK60" s="29">
        <v>0</v>
      </c>
      <c r="AL60" s="29">
        <v>0</v>
      </c>
      <c r="AM60" s="29">
        <v>0</v>
      </c>
      <c r="AN60" s="29">
        <v>0</v>
      </c>
      <c r="AO60" s="29">
        <v>0</v>
      </c>
      <c r="AP60" s="29">
        <v>0</v>
      </c>
      <c r="AQ60" s="29">
        <v>0</v>
      </c>
      <c r="AR60" s="29">
        <v>0</v>
      </c>
      <c r="AS60" s="29">
        <v>0</v>
      </c>
      <c r="AT60" s="29">
        <v>0</v>
      </c>
      <c r="AU60" s="29">
        <v>0</v>
      </c>
      <c r="AV60" s="29">
        <v>0</v>
      </c>
      <c r="AW60" s="29">
        <v>0</v>
      </c>
      <c r="AX60" s="29">
        <v>0</v>
      </c>
      <c r="AY60" s="29">
        <v>0</v>
      </c>
      <c r="AZ60" s="29">
        <v>0</v>
      </c>
    </row>
    <row r="61" spans="1:52" x14ac:dyDescent="0.35">
      <c r="A61" s="28" t="s">
        <v>105</v>
      </c>
      <c r="B61" s="29">
        <v>0</v>
      </c>
      <c r="C61" s="29">
        <v>0</v>
      </c>
      <c r="D61" s="29">
        <v>0</v>
      </c>
      <c r="E61" s="29">
        <v>0</v>
      </c>
      <c r="F61" s="29">
        <v>0</v>
      </c>
      <c r="G61" s="29">
        <v>0</v>
      </c>
      <c r="H61" s="29">
        <v>0</v>
      </c>
      <c r="I61" s="29">
        <v>0</v>
      </c>
      <c r="J61" s="29">
        <v>0</v>
      </c>
      <c r="K61" s="29">
        <v>0</v>
      </c>
      <c r="L61" s="29">
        <v>0</v>
      </c>
      <c r="M61" s="29">
        <v>0</v>
      </c>
      <c r="N61" s="29">
        <v>0</v>
      </c>
      <c r="O61" s="29">
        <v>0</v>
      </c>
      <c r="P61" s="29">
        <v>0</v>
      </c>
      <c r="Q61" s="29">
        <v>0</v>
      </c>
      <c r="R61" s="29">
        <v>0</v>
      </c>
      <c r="S61" s="29">
        <v>0</v>
      </c>
      <c r="T61" s="29">
        <v>0</v>
      </c>
      <c r="U61" s="29">
        <v>0</v>
      </c>
      <c r="V61" s="29">
        <v>0</v>
      </c>
      <c r="W61" s="29">
        <v>0</v>
      </c>
      <c r="X61" s="29">
        <v>0</v>
      </c>
      <c r="Y61" s="29">
        <v>0</v>
      </c>
      <c r="Z61" s="29">
        <v>0</v>
      </c>
      <c r="AA61" s="29">
        <v>0</v>
      </c>
      <c r="AB61" s="29">
        <v>0</v>
      </c>
      <c r="AC61" s="29">
        <v>0</v>
      </c>
      <c r="AD61" s="29">
        <v>0</v>
      </c>
      <c r="AE61" s="29">
        <v>0</v>
      </c>
      <c r="AF61" s="29">
        <v>0</v>
      </c>
      <c r="AG61" s="29">
        <v>0</v>
      </c>
      <c r="AH61" s="29">
        <v>0</v>
      </c>
      <c r="AI61" s="29">
        <v>0</v>
      </c>
      <c r="AJ61" s="29">
        <v>0</v>
      </c>
      <c r="AK61" s="29">
        <v>0</v>
      </c>
      <c r="AL61" s="29">
        <v>0</v>
      </c>
      <c r="AM61" s="29">
        <v>0</v>
      </c>
      <c r="AN61" s="29">
        <v>0</v>
      </c>
      <c r="AO61" s="29">
        <v>0</v>
      </c>
      <c r="AP61" s="29">
        <v>0</v>
      </c>
      <c r="AQ61" s="29">
        <v>0</v>
      </c>
      <c r="AR61" s="29">
        <v>0</v>
      </c>
      <c r="AS61" s="29">
        <v>0</v>
      </c>
      <c r="AT61" s="29">
        <v>0</v>
      </c>
      <c r="AU61" s="29">
        <v>0</v>
      </c>
      <c r="AV61" s="29">
        <v>0</v>
      </c>
      <c r="AW61" s="29">
        <v>0</v>
      </c>
      <c r="AX61" s="29">
        <v>0</v>
      </c>
      <c r="AY61" s="29">
        <v>0</v>
      </c>
      <c r="AZ61" s="29">
        <v>0</v>
      </c>
    </row>
    <row r="62" spans="1:52" x14ac:dyDescent="0.35">
      <c r="A62" s="26" t="s">
        <v>96</v>
      </c>
      <c r="B62" s="30">
        <v>0</v>
      </c>
      <c r="C62" s="30">
        <v>0</v>
      </c>
      <c r="D62" s="30">
        <v>0</v>
      </c>
      <c r="E62" s="30">
        <v>0.1</v>
      </c>
      <c r="F62" s="30">
        <v>0.2</v>
      </c>
      <c r="G62" s="30">
        <v>0.2</v>
      </c>
      <c r="H62" s="30">
        <v>1</v>
      </c>
      <c r="I62" s="30">
        <v>1.5</v>
      </c>
      <c r="J62" s="30">
        <v>27</v>
      </c>
      <c r="K62" s="30">
        <v>54.4</v>
      </c>
      <c r="L62" s="30">
        <v>188.8</v>
      </c>
      <c r="M62" s="30">
        <v>537.1</v>
      </c>
      <c r="N62" s="30">
        <v>837.5</v>
      </c>
      <c r="O62" s="27">
        <v>1386.2</v>
      </c>
      <c r="P62" s="27">
        <v>2097.8000000000002</v>
      </c>
      <c r="Q62" s="27">
        <v>3236.3</v>
      </c>
      <c r="R62" s="27">
        <v>5162.3</v>
      </c>
      <c r="S62" s="27">
        <v>7301.3</v>
      </c>
      <c r="T62" s="27">
        <v>10163.299999999999</v>
      </c>
      <c r="U62" s="27">
        <v>14277.2</v>
      </c>
      <c r="V62" s="27">
        <v>19366.7</v>
      </c>
      <c r="W62" s="27">
        <v>57928.800000000003</v>
      </c>
      <c r="X62" s="27">
        <v>104233.9</v>
      </c>
      <c r="Y62" s="27">
        <v>159925.29999999999</v>
      </c>
      <c r="Z62" s="27">
        <v>211411.20000000001</v>
      </c>
      <c r="AA62" s="27">
        <v>260335</v>
      </c>
      <c r="AB62" s="27">
        <v>302116.2</v>
      </c>
      <c r="AC62" s="27">
        <v>340053.6</v>
      </c>
      <c r="AD62" s="27">
        <v>370780.9</v>
      </c>
      <c r="AE62" s="27">
        <v>397863.7</v>
      </c>
      <c r="AF62" s="27">
        <v>427126.9</v>
      </c>
      <c r="AG62" s="27">
        <v>459437</v>
      </c>
      <c r="AH62" s="27">
        <v>496190.1</v>
      </c>
      <c r="AI62" s="27">
        <v>537207.19999999995</v>
      </c>
      <c r="AJ62" s="27">
        <v>583304.69999999995</v>
      </c>
      <c r="AK62" s="27">
        <v>635094.5</v>
      </c>
      <c r="AL62" s="27">
        <v>692779.6</v>
      </c>
      <c r="AM62" s="27">
        <v>755976.1</v>
      </c>
      <c r="AN62" s="27">
        <v>824202.2</v>
      </c>
      <c r="AO62" s="27">
        <v>896877.1</v>
      </c>
      <c r="AP62" s="27">
        <v>973232.3</v>
      </c>
      <c r="AQ62" s="27">
        <v>1051922</v>
      </c>
      <c r="AR62" s="27">
        <v>1131787</v>
      </c>
      <c r="AS62" s="27">
        <v>1211873.2</v>
      </c>
      <c r="AT62" s="27">
        <v>1292479</v>
      </c>
      <c r="AU62" s="27">
        <v>1372450.9</v>
      </c>
      <c r="AV62" s="27">
        <v>1451692.2</v>
      </c>
      <c r="AW62" s="27">
        <v>1529745.5</v>
      </c>
      <c r="AX62" s="27">
        <v>1606943.1</v>
      </c>
      <c r="AY62" s="27">
        <v>1682730.1</v>
      </c>
      <c r="AZ62" s="27">
        <v>1757653.2</v>
      </c>
    </row>
    <row r="63" spans="1:52" x14ac:dyDescent="0.35">
      <c r="A63" s="28" t="s">
        <v>97</v>
      </c>
      <c r="B63" s="29">
        <v>0</v>
      </c>
      <c r="C63" s="29">
        <v>0</v>
      </c>
      <c r="D63" s="29">
        <v>0</v>
      </c>
      <c r="E63" s="29">
        <v>0.1</v>
      </c>
      <c r="F63" s="29">
        <v>0.2</v>
      </c>
      <c r="G63" s="29">
        <v>0.2</v>
      </c>
      <c r="H63" s="29">
        <v>1</v>
      </c>
      <c r="I63" s="29">
        <v>1.5</v>
      </c>
      <c r="J63" s="29">
        <v>27</v>
      </c>
      <c r="K63" s="29">
        <v>54.4</v>
      </c>
      <c r="L63" s="29">
        <v>188.8</v>
      </c>
      <c r="M63" s="29">
        <v>537.1</v>
      </c>
      <c r="N63" s="29">
        <v>837.5</v>
      </c>
      <c r="O63" s="15">
        <v>1386.2</v>
      </c>
      <c r="P63" s="15">
        <v>2097.8000000000002</v>
      </c>
      <c r="Q63" s="15">
        <v>3236.3</v>
      </c>
      <c r="R63" s="15">
        <v>5162</v>
      </c>
      <c r="S63" s="15">
        <v>7300.4</v>
      </c>
      <c r="T63" s="15">
        <v>10160.799999999999</v>
      </c>
      <c r="U63" s="15">
        <v>14270.4</v>
      </c>
      <c r="V63" s="15">
        <v>19349.8</v>
      </c>
      <c r="W63" s="15">
        <v>57827.7</v>
      </c>
      <c r="X63" s="15">
        <v>103947.8</v>
      </c>
      <c r="Y63" s="15">
        <v>159247.5</v>
      </c>
      <c r="Z63" s="15">
        <v>210076.7</v>
      </c>
      <c r="AA63" s="15">
        <v>257922.1</v>
      </c>
      <c r="AB63" s="15">
        <v>298126.59999999998</v>
      </c>
      <c r="AC63" s="15">
        <v>333761</v>
      </c>
      <c r="AD63" s="15">
        <v>361434.4</v>
      </c>
      <c r="AE63" s="15">
        <v>384454.6</v>
      </c>
      <c r="AF63" s="15">
        <v>408046.6</v>
      </c>
      <c r="AG63" s="15">
        <v>432811.6</v>
      </c>
      <c r="AH63" s="15">
        <v>459905.4</v>
      </c>
      <c r="AI63" s="15">
        <v>489042.1</v>
      </c>
      <c r="AJ63" s="15">
        <v>521028.5</v>
      </c>
      <c r="AK63" s="15">
        <v>556649</v>
      </c>
      <c r="AL63" s="15">
        <v>596269.1</v>
      </c>
      <c r="AM63" s="15">
        <v>639856.6</v>
      </c>
      <c r="AN63" s="15">
        <v>687219.4</v>
      </c>
      <c r="AO63" s="15">
        <v>738121.6</v>
      </c>
      <c r="AP63" s="15">
        <v>792148.9</v>
      </c>
      <c r="AQ63" s="15">
        <v>848432.1</v>
      </c>
      <c r="AR63" s="15">
        <v>906002.4</v>
      </c>
      <c r="AS63" s="15">
        <v>964165.9</v>
      </c>
      <c r="AT63" s="15">
        <v>1023314.8</v>
      </c>
      <c r="AU63" s="15">
        <v>1082467.7</v>
      </c>
      <c r="AV63" s="15">
        <v>1141546.6000000001</v>
      </c>
      <c r="AW63" s="15">
        <v>1200090.1000000001</v>
      </c>
      <c r="AX63" s="15">
        <v>1258299.3999999999</v>
      </c>
      <c r="AY63" s="15">
        <v>1315730.7</v>
      </c>
      <c r="AZ63" s="15">
        <v>1372726</v>
      </c>
    </row>
    <row r="64" spans="1:52" x14ac:dyDescent="0.35">
      <c r="A64" s="28" t="s">
        <v>98</v>
      </c>
      <c r="B64" s="29">
        <v>0</v>
      </c>
      <c r="C64" s="29">
        <v>0</v>
      </c>
      <c r="D64" s="29">
        <v>0</v>
      </c>
      <c r="E64" s="29">
        <v>0</v>
      </c>
      <c r="F64" s="29">
        <v>0</v>
      </c>
      <c r="G64" s="29">
        <v>0</v>
      </c>
      <c r="H64" s="29">
        <v>0</v>
      </c>
      <c r="I64" s="29">
        <v>0</v>
      </c>
      <c r="J64" s="29">
        <v>0</v>
      </c>
      <c r="K64" s="29">
        <v>0</v>
      </c>
      <c r="L64" s="29">
        <v>0</v>
      </c>
      <c r="M64" s="29">
        <v>0</v>
      </c>
      <c r="N64" s="29">
        <v>0</v>
      </c>
      <c r="O64" s="29">
        <v>0</v>
      </c>
      <c r="P64" s="29">
        <v>0</v>
      </c>
      <c r="Q64" s="29">
        <v>0</v>
      </c>
      <c r="R64" s="29">
        <v>0.3</v>
      </c>
      <c r="S64" s="29">
        <v>0.9</v>
      </c>
      <c r="T64" s="29">
        <v>2.5</v>
      </c>
      <c r="U64" s="29">
        <v>6.8</v>
      </c>
      <c r="V64" s="29">
        <v>16.899999999999999</v>
      </c>
      <c r="W64" s="29">
        <v>101.2</v>
      </c>
      <c r="X64" s="29">
        <v>286.2</v>
      </c>
      <c r="Y64" s="29">
        <v>677.7</v>
      </c>
      <c r="Z64" s="15">
        <v>1334.5</v>
      </c>
      <c r="AA64" s="15">
        <v>2413</v>
      </c>
      <c r="AB64" s="15">
        <v>3989.6</v>
      </c>
      <c r="AC64" s="15">
        <v>6292.5</v>
      </c>
      <c r="AD64" s="15">
        <v>9346.5</v>
      </c>
      <c r="AE64" s="15">
        <v>13409.1</v>
      </c>
      <c r="AF64" s="15">
        <v>19080.3</v>
      </c>
      <c r="AG64" s="15">
        <v>26625.3</v>
      </c>
      <c r="AH64" s="15">
        <v>36284.699999999997</v>
      </c>
      <c r="AI64" s="15">
        <v>48165.1</v>
      </c>
      <c r="AJ64" s="15">
        <v>62276.2</v>
      </c>
      <c r="AK64" s="15">
        <v>78445.5</v>
      </c>
      <c r="AL64" s="15">
        <v>96510.6</v>
      </c>
      <c r="AM64" s="15">
        <v>116119.5</v>
      </c>
      <c r="AN64" s="15">
        <v>136982.79999999999</v>
      </c>
      <c r="AO64" s="15">
        <v>158755.6</v>
      </c>
      <c r="AP64" s="15">
        <v>181083.5</v>
      </c>
      <c r="AQ64" s="15">
        <v>203489.9</v>
      </c>
      <c r="AR64" s="15">
        <v>225784.6</v>
      </c>
      <c r="AS64" s="15">
        <v>247707.3</v>
      </c>
      <c r="AT64" s="15">
        <v>269164.2</v>
      </c>
      <c r="AU64" s="15">
        <v>289983.2</v>
      </c>
      <c r="AV64" s="15">
        <v>310145.5</v>
      </c>
      <c r="AW64" s="15">
        <v>329655.5</v>
      </c>
      <c r="AX64" s="15">
        <v>348643.8</v>
      </c>
      <c r="AY64" s="15">
        <v>366999.4</v>
      </c>
      <c r="AZ64" s="15">
        <v>384927.2</v>
      </c>
    </row>
    <row r="65" spans="1:52" x14ac:dyDescent="0.35">
      <c r="A65" s="28" t="s">
        <v>99</v>
      </c>
      <c r="B65" s="29">
        <v>0</v>
      </c>
      <c r="C65" s="29">
        <v>0</v>
      </c>
      <c r="D65" s="29">
        <v>0</v>
      </c>
      <c r="E65" s="29">
        <v>0</v>
      </c>
      <c r="F65" s="29">
        <v>0</v>
      </c>
      <c r="G65" s="29">
        <v>0</v>
      </c>
      <c r="H65" s="29">
        <v>0</v>
      </c>
      <c r="I65" s="29">
        <v>0</v>
      </c>
      <c r="J65" s="29">
        <v>0</v>
      </c>
      <c r="K65" s="29">
        <v>0</v>
      </c>
      <c r="L65" s="29">
        <v>0</v>
      </c>
      <c r="M65" s="29">
        <v>0</v>
      </c>
      <c r="N65" s="29">
        <v>0</v>
      </c>
      <c r="O65" s="29">
        <v>0</v>
      </c>
      <c r="P65" s="29">
        <v>0</v>
      </c>
      <c r="Q65" s="29">
        <v>0</v>
      </c>
      <c r="R65" s="29">
        <v>0</v>
      </c>
      <c r="S65" s="29">
        <v>0</v>
      </c>
      <c r="T65" s="29">
        <v>0</v>
      </c>
      <c r="U65" s="29">
        <v>0</v>
      </c>
      <c r="V65" s="29">
        <v>0</v>
      </c>
      <c r="W65" s="29">
        <v>0</v>
      </c>
      <c r="X65" s="29">
        <v>0</v>
      </c>
      <c r="Y65" s="29">
        <v>0</v>
      </c>
      <c r="Z65" s="29">
        <v>0</v>
      </c>
      <c r="AA65" s="29">
        <v>0</v>
      </c>
      <c r="AB65" s="29">
        <v>0</v>
      </c>
      <c r="AC65" s="29">
        <v>0</v>
      </c>
      <c r="AD65" s="29">
        <v>0</v>
      </c>
      <c r="AE65" s="29">
        <v>0</v>
      </c>
      <c r="AF65" s="29">
        <v>0</v>
      </c>
      <c r="AG65" s="29">
        <v>0</v>
      </c>
      <c r="AH65" s="29">
        <v>0</v>
      </c>
      <c r="AI65" s="29">
        <v>0</v>
      </c>
      <c r="AJ65" s="29">
        <v>0</v>
      </c>
      <c r="AK65" s="29">
        <v>0</v>
      </c>
      <c r="AL65" s="29">
        <v>0</v>
      </c>
      <c r="AM65" s="29">
        <v>0</v>
      </c>
      <c r="AN65" s="29">
        <v>0</v>
      </c>
      <c r="AO65" s="29">
        <v>0</v>
      </c>
      <c r="AP65" s="29">
        <v>0</v>
      </c>
      <c r="AQ65" s="29">
        <v>0</v>
      </c>
      <c r="AR65" s="29">
        <v>0</v>
      </c>
      <c r="AS65" s="29">
        <v>0</v>
      </c>
      <c r="AT65" s="29">
        <v>0</v>
      </c>
      <c r="AU65" s="29">
        <v>0</v>
      </c>
      <c r="AV65" s="29">
        <v>0</v>
      </c>
      <c r="AW65" s="29">
        <v>0</v>
      </c>
      <c r="AX65" s="29">
        <v>0</v>
      </c>
      <c r="AY65" s="29">
        <v>0</v>
      </c>
      <c r="AZ65" s="29">
        <v>0</v>
      </c>
    </row>
    <row r="66" spans="1:52" x14ac:dyDescent="0.35">
      <c r="A66" s="28" t="s">
        <v>106</v>
      </c>
      <c r="B66" s="29">
        <v>0</v>
      </c>
      <c r="C66" s="29">
        <v>0</v>
      </c>
      <c r="D66" s="29">
        <v>0</v>
      </c>
      <c r="E66" s="29">
        <v>0</v>
      </c>
      <c r="F66" s="29">
        <v>0</v>
      </c>
      <c r="G66" s="29">
        <v>0</v>
      </c>
      <c r="H66" s="29">
        <v>0</v>
      </c>
      <c r="I66" s="29">
        <v>0</v>
      </c>
      <c r="J66" s="29">
        <v>0</v>
      </c>
      <c r="K66" s="29">
        <v>0</v>
      </c>
      <c r="L66" s="29">
        <v>0</v>
      </c>
      <c r="M66" s="29">
        <v>0</v>
      </c>
      <c r="N66" s="29">
        <v>0</v>
      </c>
      <c r="O66" s="29">
        <v>0</v>
      </c>
      <c r="P66" s="29">
        <v>0</v>
      </c>
      <c r="Q66" s="29">
        <v>0</v>
      </c>
      <c r="R66" s="29">
        <v>0</v>
      </c>
      <c r="S66" s="29">
        <v>0</v>
      </c>
      <c r="T66" s="29">
        <v>0</v>
      </c>
      <c r="U66" s="29">
        <v>0</v>
      </c>
      <c r="V66" s="29">
        <v>0</v>
      </c>
      <c r="W66" s="29">
        <v>0</v>
      </c>
      <c r="X66" s="29">
        <v>0</v>
      </c>
      <c r="Y66" s="29">
        <v>0</v>
      </c>
      <c r="Z66" s="29">
        <v>0</v>
      </c>
      <c r="AA66" s="29">
        <v>0</v>
      </c>
      <c r="AB66" s="29">
        <v>0</v>
      </c>
      <c r="AC66" s="29">
        <v>0</v>
      </c>
      <c r="AD66" s="29">
        <v>0</v>
      </c>
      <c r="AE66" s="29">
        <v>0</v>
      </c>
      <c r="AF66" s="29">
        <v>0</v>
      </c>
      <c r="AG66" s="29">
        <v>0</v>
      </c>
      <c r="AH66" s="29">
        <v>0</v>
      </c>
      <c r="AI66" s="29">
        <v>0</v>
      </c>
      <c r="AJ66" s="29">
        <v>0</v>
      </c>
      <c r="AK66" s="29">
        <v>0</v>
      </c>
      <c r="AL66" s="29">
        <v>0</v>
      </c>
      <c r="AM66" s="29">
        <v>0</v>
      </c>
      <c r="AN66" s="29">
        <v>0</v>
      </c>
      <c r="AO66" s="29">
        <v>0</v>
      </c>
      <c r="AP66" s="29">
        <v>0</v>
      </c>
      <c r="AQ66" s="29">
        <v>0</v>
      </c>
      <c r="AR66" s="29">
        <v>0</v>
      </c>
      <c r="AS66" s="29">
        <v>0</v>
      </c>
      <c r="AT66" s="29">
        <v>0</v>
      </c>
      <c r="AU66" s="29">
        <v>0</v>
      </c>
      <c r="AV66" s="29">
        <v>0</v>
      </c>
      <c r="AW66" s="29">
        <v>0</v>
      </c>
      <c r="AX66" s="29">
        <v>0</v>
      </c>
      <c r="AY66" s="29">
        <v>0</v>
      </c>
      <c r="AZ66" s="29">
        <v>0</v>
      </c>
    </row>
    <row r="67" spans="1:52" x14ac:dyDescent="0.35">
      <c r="A67" s="26" t="s">
        <v>100</v>
      </c>
      <c r="B67" s="30">
        <v>0</v>
      </c>
      <c r="C67" s="30">
        <v>0</v>
      </c>
      <c r="D67" s="30">
        <v>0</v>
      </c>
      <c r="E67" s="30">
        <v>0</v>
      </c>
      <c r="F67" s="30">
        <v>0</v>
      </c>
      <c r="G67" s="30">
        <v>0</v>
      </c>
      <c r="H67" s="30">
        <v>0</v>
      </c>
      <c r="I67" s="30">
        <v>0</v>
      </c>
      <c r="J67" s="30">
        <v>0</v>
      </c>
      <c r="K67" s="30">
        <v>0</v>
      </c>
      <c r="L67" s="30">
        <v>0</v>
      </c>
      <c r="M67" s="30">
        <v>0</v>
      </c>
      <c r="N67" s="30">
        <v>0</v>
      </c>
      <c r="O67" s="30">
        <v>0</v>
      </c>
      <c r="P67" s="30">
        <v>0</v>
      </c>
      <c r="Q67" s="30">
        <v>0</v>
      </c>
      <c r="R67" s="30">
        <v>10.3</v>
      </c>
      <c r="S67" s="30">
        <v>22</v>
      </c>
      <c r="T67" s="30">
        <v>35.1</v>
      </c>
      <c r="U67" s="30">
        <v>53.9</v>
      </c>
      <c r="V67" s="30">
        <v>86.2</v>
      </c>
      <c r="W67" s="30">
        <v>104.8</v>
      </c>
      <c r="X67" s="30">
        <v>108.5</v>
      </c>
      <c r="Y67" s="30">
        <v>110.9</v>
      </c>
      <c r="Z67" s="30">
        <v>111.5</v>
      </c>
      <c r="AA67" s="30">
        <v>110.3</v>
      </c>
      <c r="AB67" s="30">
        <v>107.2</v>
      </c>
      <c r="AC67" s="30">
        <v>102.4</v>
      </c>
      <c r="AD67" s="30">
        <v>96.9</v>
      </c>
      <c r="AE67" s="30">
        <v>106.3</v>
      </c>
      <c r="AF67" s="30">
        <v>314.5</v>
      </c>
      <c r="AG67" s="30">
        <v>823.1</v>
      </c>
      <c r="AH67" s="27">
        <v>1671</v>
      </c>
      <c r="AI67" s="27">
        <v>2889.1</v>
      </c>
      <c r="AJ67" s="27">
        <v>4495.8</v>
      </c>
      <c r="AK67" s="27">
        <v>6498.3</v>
      </c>
      <c r="AL67" s="27">
        <v>8895.9</v>
      </c>
      <c r="AM67" s="27">
        <v>11680.9</v>
      </c>
      <c r="AN67" s="27">
        <v>14833.6</v>
      </c>
      <c r="AO67" s="27">
        <v>18344.599999999999</v>
      </c>
      <c r="AP67" s="27">
        <v>22201.200000000001</v>
      </c>
      <c r="AQ67" s="27">
        <v>26398.1</v>
      </c>
      <c r="AR67" s="27">
        <v>30930.799999999999</v>
      </c>
      <c r="AS67" s="27">
        <v>35791</v>
      </c>
      <c r="AT67" s="27">
        <v>40964.300000000003</v>
      </c>
      <c r="AU67" s="27">
        <v>46440.2</v>
      </c>
      <c r="AV67" s="27">
        <v>52156.2</v>
      </c>
      <c r="AW67" s="27">
        <v>58138.5</v>
      </c>
      <c r="AX67" s="27">
        <v>64340.5</v>
      </c>
      <c r="AY67" s="27">
        <v>70723</v>
      </c>
      <c r="AZ67" s="27">
        <v>77228.5</v>
      </c>
    </row>
    <row r="68" spans="1:52" x14ac:dyDescent="0.35">
      <c r="A68" s="28" t="s">
        <v>101</v>
      </c>
      <c r="B68" s="29">
        <v>0</v>
      </c>
      <c r="C68" s="29">
        <v>0</v>
      </c>
      <c r="D68" s="29">
        <v>0</v>
      </c>
      <c r="E68" s="29">
        <v>0</v>
      </c>
      <c r="F68" s="29">
        <v>0</v>
      </c>
      <c r="G68" s="29">
        <v>0</v>
      </c>
      <c r="H68" s="29">
        <v>0</v>
      </c>
      <c r="I68" s="29">
        <v>0</v>
      </c>
      <c r="J68" s="29">
        <v>0</v>
      </c>
      <c r="K68" s="29">
        <v>0</v>
      </c>
      <c r="L68" s="29">
        <v>0</v>
      </c>
      <c r="M68" s="29">
        <v>0</v>
      </c>
      <c r="N68" s="29">
        <v>0</v>
      </c>
      <c r="O68" s="29">
        <v>0</v>
      </c>
      <c r="P68" s="29">
        <v>0</v>
      </c>
      <c r="Q68" s="29">
        <v>0</v>
      </c>
      <c r="R68" s="29">
        <v>0.7</v>
      </c>
      <c r="S68" s="29">
        <v>1.8</v>
      </c>
      <c r="T68" s="29">
        <v>3.1</v>
      </c>
      <c r="U68" s="29">
        <v>5.5</v>
      </c>
      <c r="V68" s="29">
        <v>10.199999999999999</v>
      </c>
      <c r="W68" s="29">
        <v>15.5</v>
      </c>
      <c r="X68" s="29">
        <v>17.100000000000001</v>
      </c>
      <c r="Y68" s="29">
        <v>18.600000000000001</v>
      </c>
      <c r="Z68" s="29">
        <v>19.7</v>
      </c>
      <c r="AA68" s="29">
        <v>20.6</v>
      </c>
      <c r="AB68" s="29">
        <v>21.1</v>
      </c>
      <c r="AC68" s="29">
        <v>21.3</v>
      </c>
      <c r="AD68" s="29">
        <v>21.5</v>
      </c>
      <c r="AE68" s="29">
        <v>28.3</v>
      </c>
      <c r="AF68" s="29">
        <v>132.19999999999999</v>
      </c>
      <c r="AG68" s="29">
        <v>401.6</v>
      </c>
      <c r="AH68" s="29">
        <v>881.8</v>
      </c>
      <c r="AI68" s="15">
        <v>1614.8</v>
      </c>
      <c r="AJ68" s="15">
        <v>2635.8</v>
      </c>
      <c r="AK68" s="15">
        <v>3974</v>
      </c>
      <c r="AL68" s="15">
        <v>5650.4</v>
      </c>
      <c r="AM68" s="15">
        <v>7682.8</v>
      </c>
      <c r="AN68" s="15">
        <v>10072.4</v>
      </c>
      <c r="AO68" s="15">
        <v>12827.3</v>
      </c>
      <c r="AP68" s="15">
        <v>15952.2</v>
      </c>
      <c r="AQ68" s="15">
        <v>19457.400000000001</v>
      </c>
      <c r="AR68" s="15">
        <v>23340.9</v>
      </c>
      <c r="AS68" s="15">
        <v>27601.599999999999</v>
      </c>
      <c r="AT68" s="15">
        <v>32230.6</v>
      </c>
      <c r="AU68" s="15">
        <v>37222</v>
      </c>
      <c r="AV68" s="15">
        <v>42512.7</v>
      </c>
      <c r="AW68" s="15">
        <v>48123.8</v>
      </c>
      <c r="AX68" s="15">
        <v>54003.6</v>
      </c>
      <c r="AY68" s="15">
        <v>60110.1</v>
      </c>
      <c r="AZ68" s="15">
        <v>66380.600000000006</v>
      </c>
    </row>
    <row r="69" spans="1:52" x14ac:dyDescent="0.35">
      <c r="A69" s="28" t="s">
        <v>107</v>
      </c>
      <c r="B69" s="29">
        <v>0</v>
      </c>
      <c r="C69" s="29">
        <v>0</v>
      </c>
      <c r="D69" s="29">
        <v>0</v>
      </c>
      <c r="E69" s="29">
        <v>0</v>
      </c>
      <c r="F69" s="29">
        <v>0</v>
      </c>
      <c r="G69" s="29">
        <v>0</v>
      </c>
      <c r="H69" s="29">
        <v>0</v>
      </c>
      <c r="I69" s="29">
        <v>0</v>
      </c>
      <c r="J69" s="29">
        <v>0</v>
      </c>
      <c r="K69" s="29">
        <v>0</v>
      </c>
      <c r="L69" s="29">
        <v>0</v>
      </c>
      <c r="M69" s="29">
        <v>0</v>
      </c>
      <c r="N69" s="29">
        <v>0</v>
      </c>
      <c r="O69" s="29">
        <v>0</v>
      </c>
      <c r="P69" s="29">
        <v>0</v>
      </c>
      <c r="Q69" s="29">
        <v>0</v>
      </c>
      <c r="R69" s="29">
        <v>9.5</v>
      </c>
      <c r="S69" s="29">
        <v>20.2</v>
      </c>
      <c r="T69" s="29">
        <v>31.9</v>
      </c>
      <c r="U69" s="29">
        <v>48.4</v>
      </c>
      <c r="V69" s="29">
        <v>76</v>
      </c>
      <c r="W69" s="29">
        <v>89.2</v>
      </c>
      <c r="X69" s="29">
        <v>91.3</v>
      </c>
      <c r="Y69" s="29">
        <v>92.3</v>
      </c>
      <c r="Z69" s="29">
        <v>91.8</v>
      </c>
      <c r="AA69" s="29">
        <v>89.7</v>
      </c>
      <c r="AB69" s="29">
        <v>86.1</v>
      </c>
      <c r="AC69" s="29">
        <v>81.099999999999994</v>
      </c>
      <c r="AD69" s="29">
        <v>75.5</v>
      </c>
      <c r="AE69" s="29">
        <v>78</v>
      </c>
      <c r="AF69" s="29">
        <v>182.3</v>
      </c>
      <c r="AG69" s="29">
        <v>421.5</v>
      </c>
      <c r="AH69" s="29">
        <v>789.2</v>
      </c>
      <c r="AI69" s="15">
        <v>1274.3</v>
      </c>
      <c r="AJ69" s="15">
        <v>1860</v>
      </c>
      <c r="AK69" s="15">
        <v>2524.3000000000002</v>
      </c>
      <c r="AL69" s="15">
        <v>3245.5</v>
      </c>
      <c r="AM69" s="15">
        <v>3998</v>
      </c>
      <c r="AN69" s="15">
        <v>4761.2</v>
      </c>
      <c r="AO69" s="15">
        <v>5517.3</v>
      </c>
      <c r="AP69" s="15">
        <v>6248.9</v>
      </c>
      <c r="AQ69" s="15">
        <v>6940.8</v>
      </c>
      <c r="AR69" s="15">
        <v>7589.9</v>
      </c>
      <c r="AS69" s="15">
        <v>8189.4</v>
      </c>
      <c r="AT69" s="15">
        <v>8733.7000000000007</v>
      </c>
      <c r="AU69" s="15">
        <v>9218.2000000000007</v>
      </c>
      <c r="AV69" s="15">
        <v>9643.5</v>
      </c>
      <c r="AW69" s="15">
        <v>10014.700000000001</v>
      </c>
      <c r="AX69" s="15">
        <v>10336.799999999999</v>
      </c>
      <c r="AY69" s="15">
        <v>10612.9</v>
      </c>
      <c r="AZ69" s="15">
        <v>10847.9</v>
      </c>
    </row>
    <row r="70" spans="1:52" x14ac:dyDescent="0.35">
      <c r="A70" s="24" t="s">
        <v>74</v>
      </c>
      <c r="B70" s="25">
        <v>551228.4</v>
      </c>
      <c r="C70" s="25">
        <v>550406.5</v>
      </c>
      <c r="D70" s="25">
        <v>541832</v>
      </c>
      <c r="E70" s="25">
        <v>548582.5</v>
      </c>
      <c r="F70" s="25">
        <v>549685.4</v>
      </c>
      <c r="G70" s="25">
        <v>548563.69999999995</v>
      </c>
      <c r="H70" s="25">
        <v>546312.19999999995</v>
      </c>
      <c r="I70" s="25">
        <v>558742.1</v>
      </c>
      <c r="J70" s="25">
        <v>569191.9</v>
      </c>
      <c r="K70" s="25">
        <v>547031.19999999995</v>
      </c>
      <c r="L70" s="25">
        <v>542333.1</v>
      </c>
      <c r="M70" s="25">
        <v>544297.9</v>
      </c>
      <c r="N70" s="25">
        <v>539923.30000000005</v>
      </c>
      <c r="O70" s="25">
        <v>537060.5</v>
      </c>
      <c r="P70" s="25">
        <v>532352.69999999995</v>
      </c>
      <c r="Q70" s="25">
        <v>543488.4</v>
      </c>
      <c r="R70" s="25">
        <v>545256.5</v>
      </c>
      <c r="S70" s="25">
        <v>557231</v>
      </c>
      <c r="T70" s="25">
        <v>566570.5</v>
      </c>
      <c r="U70" s="25">
        <v>574354.30000000005</v>
      </c>
      <c r="V70" s="25">
        <v>580691.30000000005</v>
      </c>
      <c r="W70" s="25">
        <v>585924.69999999995</v>
      </c>
      <c r="X70" s="25">
        <v>589755</v>
      </c>
      <c r="Y70" s="25">
        <v>593617.9</v>
      </c>
      <c r="Z70" s="25">
        <v>597292.5</v>
      </c>
      <c r="AA70" s="25">
        <v>601129.9</v>
      </c>
      <c r="AB70" s="25">
        <v>604289.5</v>
      </c>
      <c r="AC70" s="25">
        <v>607433</v>
      </c>
      <c r="AD70" s="25">
        <v>611050.6</v>
      </c>
      <c r="AE70" s="25">
        <v>614865.9</v>
      </c>
      <c r="AF70" s="25">
        <v>618864.9</v>
      </c>
      <c r="AG70" s="25">
        <v>622745.5</v>
      </c>
      <c r="AH70" s="25">
        <v>626438.30000000005</v>
      </c>
      <c r="AI70" s="25">
        <v>630717.4</v>
      </c>
      <c r="AJ70" s="25">
        <v>635724.9</v>
      </c>
      <c r="AK70" s="25">
        <v>640776.69999999995</v>
      </c>
      <c r="AL70" s="25">
        <v>645557.19999999995</v>
      </c>
      <c r="AM70" s="25">
        <v>650222.5</v>
      </c>
      <c r="AN70" s="25">
        <v>654604</v>
      </c>
      <c r="AO70" s="25">
        <v>658983.19999999995</v>
      </c>
      <c r="AP70" s="25">
        <v>664260.9</v>
      </c>
      <c r="AQ70" s="25">
        <v>669676.6</v>
      </c>
      <c r="AR70" s="25">
        <v>675175.4</v>
      </c>
      <c r="AS70" s="25">
        <v>680849.8</v>
      </c>
      <c r="AT70" s="25">
        <v>686778.6</v>
      </c>
      <c r="AU70" s="25">
        <v>692955.8</v>
      </c>
      <c r="AV70" s="25">
        <v>699189.2</v>
      </c>
      <c r="AW70" s="25">
        <v>705774</v>
      </c>
      <c r="AX70" s="25">
        <v>712870.8</v>
      </c>
      <c r="AY70" s="25">
        <v>720060.4</v>
      </c>
      <c r="AZ70" s="25">
        <v>727545.2</v>
      </c>
    </row>
    <row r="71" spans="1:52" x14ac:dyDescent="0.35">
      <c r="A71" s="26" t="s">
        <v>91</v>
      </c>
      <c r="B71" s="27">
        <v>549493.80000000005</v>
      </c>
      <c r="C71" s="27">
        <v>548659.19999999995</v>
      </c>
      <c r="D71" s="27">
        <v>540089.4</v>
      </c>
      <c r="E71" s="27">
        <v>546850.6</v>
      </c>
      <c r="F71" s="27">
        <v>547976.4</v>
      </c>
      <c r="G71" s="27">
        <v>546359.19999999995</v>
      </c>
      <c r="H71" s="27">
        <v>544134.5</v>
      </c>
      <c r="I71" s="27">
        <v>556606.80000000005</v>
      </c>
      <c r="J71" s="27">
        <v>567010.9</v>
      </c>
      <c r="K71" s="27">
        <v>544949.1</v>
      </c>
      <c r="L71" s="27">
        <v>540015.30000000005</v>
      </c>
      <c r="M71" s="27">
        <v>541920.80000000005</v>
      </c>
      <c r="N71" s="27">
        <v>537544.69999999995</v>
      </c>
      <c r="O71" s="27">
        <v>533573</v>
      </c>
      <c r="P71" s="27">
        <v>528913.4</v>
      </c>
      <c r="Q71" s="27">
        <v>539808.19999999995</v>
      </c>
      <c r="R71" s="27">
        <v>540941.19999999995</v>
      </c>
      <c r="S71" s="27">
        <v>551727.4</v>
      </c>
      <c r="T71" s="27">
        <v>559595</v>
      </c>
      <c r="U71" s="27">
        <v>565679.5</v>
      </c>
      <c r="V71" s="27">
        <v>570135.69999999995</v>
      </c>
      <c r="W71" s="27">
        <v>573067.6</v>
      </c>
      <c r="X71" s="27">
        <v>574183.6</v>
      </c>
      <c r="Y71" s="27">
        <v>574922.80000000005</v>
      </c>
      <c r="Z71" s="27">
        <v>575068.4</v>
      </c>
      <c r="AA71" s="27">
        <v>574996.30000000005</v>
      </c>
      <c r="AB71" s="27">
        <v>573930.1</v>
      </c>
      <c r="AC71" s="27">
        <v>572489.4</v>
      </c>
      <c r="AD71" s="27">
        <v>571145</v>
      </c>
      <c r="AE71" s="27">
        <v>569562.9</v>
      </c>
      <c r="AF71" s="27">
        <v>567698.1</v>
      </c>
      <c r="AG71" s="27">
        <v>565163</v>
      </c>
      <c r="AH71" s="27">
        <v>561864.6</v>
      </c>
      <c r="AI71" s="27">
        <v>558666.19999999995</v>
      </c>
      <c r="AJ71" s="27">
        <v>555714.69999999995</v>
      </c>
      <c r="AK71" s="27">
        <v>552428.1</v>
      </c>
      <c r="AL71" s="27">
        <v>548568.69999999995</v>
      </c>
      <c r="AM71" s="27">
        <v>544213.6</v>
      </c>
      <c r="AN71" s="27">
        <v>539304.1</v>
      </c>
      <c r="AO71" s="27">
        <v>534022.69999999995</v>
      </c>
      <c r="AP71" s="27">
        <v>529099.1</v>
      </c>
      <c r="AQ71" s="27">
        <v>523774.4</v>
      </c>
      <c r="AR71" s="27">
        <v>518099</v>
      </c>
      <c r="AS71" s="27">
        <v>512142.1</v>
      </c>
      <c r="AT71" s="27">
        <v>506065.8</v>
      </c>
      <c r="AU71" s="27">
        <v>499786.2</v>
      </c>
      <c r="AV71" s="27">
        <v>493311.2</v>
      </c>
      <c r="AW71" s="27">
        <v>486754.4</v>
      </c>
      <c r="AX71" s="27">
        <v>480573.5</v>
      </c>
      <c r="AY71" s="27">
        <v>474190.6</v>
      </c>
      <c r="AZ71" s="27">
        <v>468029.9</v>
      </c>
    </row>
    <row r="72" spans="1:52" x14ac:dyDescent="0.35">
      <c r="A72" s="28" t="s">
        <v>102</v>
      </c>
      <c r="B72" s="29">
        <v>827.1</v>
      </c>
      <c r="C72" s="29">
        <v>764.3</v>
      </c>
      <c r="D72" s="29">
        <v>689.1</v>
      </c>
      <c r="E72" s="29">
        <v>670.3</v>
      </c>
      <c r="F72" s="15">
        <v>1437.8</v>
      </c>
      <c r="G72" s="15">
        <v>1374</v>
      </c>
      <c r="H72" s="15">
        <v>1362.3</v>
      </c>
      <c r="I72" s="15">
        <v>1356.9</v>
      </c>
      <c r="J72" s="15">
        <v>1382.7</v>
      </c>
      <c r="K72" s="15">
        <v>1350.8</v>
      </c>
      <c r="L72" s="15">
        <v>1313.2</v>
      </c>
      <c r="M72" s="15">
        <v>1239.9000000000001</v>
      </c>
      <c r="N72" s="15">
        <v>1192.3</v>
      </c>
      <c r="O72" s="15">
        <v>1131.4000000000001</v>
      </c>
      <c r="P72" s="15">
        <v>1130.3</v>
      </c>
      <c r="Q72" s="29">
        <v>983.1</v>
      </c>
      <c r="R72" s="29">
        <v>954.9</v>
      </c>
      <c r="S72" s="29">
        <v>936.2</v>
      </c>
      <c r="T72" s="29">
        <v>886.4</v>
      </c>
      <c r="U72" s="29">
        <v>856.7</v>
      </c>
      <c r="V72" s="29">
        <v>845.8</v>
      </c>
      <c r="W72" s="29">
        <v>855.8</v>
      </c>
      <c r="X72" s="29">
        <v>879.6</v>
      </c>
      <c r="Y72" s="29">
        <v>911.1</v>
      </c>
      <c r="Z72" s="29">
        <v>949.8</v>
      </c>
      <c r="AA72" s="29">
        <v>992.5</v>
      </c>
      <c r="AB72" s="15">
        <v>1028.8</v>
      </c>
      <c r="AC72" s="15">
        <v>1062.4000000000001</v>
      </c>
      <c r="AD72" s="15">
        <v>1089.2</v>
      </c>
      <c r="AE72" s="15">
        <v>1111.7</v>
      </c>
      <c r="AF72" s="15">
        <v>1127.5</v>
      </c>
      <c r="AG72" s="15">
        <v>1138.0999999999999</v>
      </c>
      <c r="AH72" s="15">
        <v>1144.8</v>
      </c>
      <c r="AI72" s="15">
        <v>1149.2</v>
      </c>
      <c r="AJ72" s="15">
        <v>1151.7</v>
      </c>
      <c r="AK72" s="15">
        <v>1146.9000000000001</v>
      </c>
      <c r="AL72" s="15">
        <v>1138.3</v>
      </c>
      <c r="AM72" s="15">
        <v>1128.8</v>
      </c>
      <c r="AN72" s="15">
        <v>1115.2</v>
      </c>
      <c r="AO72" s="15">
        <v>1101.7</v>
      </c>
      <c r="AP72" s="15">
        <v>1090.8</v>
      </c>
      <c r="AQ72" s="15">
        <v>1078.5999999999999</v>
      </c>
      <c r="AR72" s="15">
        <v>1068.2</v>
      </c>
      <c r="AS72" s="15">
        <v>1054.3</v>
      </c>
      <c r="AT72" s="15">
        <v>1040.4000000000001</v>
      </c>
      <c r="AU72" s="15">
        <v>1028.3</v>
      </c>
      <c r="AV72" s="15">
        <v>1015.7</v>
      </c>
      <c r="AW72" s="15">
        <v>1005.1</v>
      </c>
      <c r="AX72" s="29">
        <v>989.6</v>
      </c>
      <c r="AY72" s="29">
        <v>976.3</v>
      </c>
      <c r="AZ72" s="29">
        <v>964.9</v>
      </c>
    </row>
    <row r="73" spans="1:52" x14ac:dyDescent="0.35">
      <c r="A73" s="28" t="s">
        <v>92</v>
      </c>
      <c r="B73" s="15">
        <v>2516.4</v>
      </c>
      <c r="C73" s="15">
        <v>2378.1999999999998</v>
      </c>
      <c r="D73" s="15">
        <v>2271.5</v>
      </c>
      <c r="E73" s="15">
        <v>1933.4</v>
      </c>
      <c r="F73" s="15">
        <v>1735.8</v>
      </c>
      <c r="G73" s="15">
        <v>1550.1</v>
      </c>
      <c r="H73" s="15">
        <v>1393.7</v>
      </c>
      <c r="I73" s="15">
        <v>1270.5</v>
      </c>
      <c r="J73" s="15">
        <v>1179</v>
      </c>
      <c r="K73" s="15">
        <v>1030.8</v>
      </c>
      <c r="L73" s="29">
        <v>933.4</v>
      </c>
      <c r="M73" s="29">
        <v>852.3</v>
      </c>
      <c r="N73" s="29">
        <v>773.2</v>
      </c>
      <c r="O73" s="29">
        <v>809.7</v>
      </c>
      <c r="P73" s="29">
        <v>670.2</v>
      </c>
      <c r="Q73" s="29">
        <v>615.79999999999995</v>
      </c>
      <c r="R73" s="29">
        <v>593.20000000000005</v>
      </c>
      <c r="S73" s="29">
        <v>584.5</v>
      </c>
      <c r="T73" s="29">
        <v>547.20000000000005</v>
      </c>
      <c r="U73" s="29">
        <v>537.20000000000005</v>
      </c>
      <c r="V73" s="29">
        <v>547.6</v>
      </c>
      <c r="W73" s="29">
        <v>567.9</v>
      </c>
      <c r="X73" s="29">
        <v>596</v>
      </c>
      <c r="Y73" s="29">
        <v>628.1</v>
      </c>
      <c r="Z73" s="29">
        <v>660.2</v>
      </c>
      <c r="AA73" s="29">
        <v>688.8</v>
      </c>
      <c r="AB73" s="29">
        <v>710.7</v>
      </c>
      <c r="AC73" s="29">
        <v>727.5</v>
      </c>
      <c r="AD73" s="29">
        <v>740</v>
      </c>
      <c r="AE73" s="29">
        <v>750</v>
      </c>
      <c r="AF73" s="29">
        <v>757</v>
      </c>
      <c r="AG73" s="29">
        <v>758.8</v>
      </c>
      <c r="AH73" s="29">
        <v>757.9</v>
      </c>
      <c r="AI73" s="29">
        <v>754.7</v>
      </c>
      <c r="AJ73" s="29">
        <v>747.1</v>
      </c>
      <c r="AK73" s="29">
        <v>735.5</v>
      </c>
      <c r="AL73" s="29">
        <v>725.2</v>
      </c>
      <c r="AM73" s="29">
        <v>712.9</v>
      </c>
      <c r="AN73" s="29">
        <v>701.3</v>
      </c>
      <c r="AO73" s="29">
        <v>689.3</v>
      </c>
      <c r="AP73" s="29">
        <v>677.1</v>
      </c>
      <c r="AQ73" s="29">
        <v>665.1</v>
      </c>
      <c r="AR73" s="29">
        <v>652.79999999999995</v>
      </c>
      <c r="AS73" s="29">
        <v>640.29999999999995</v>
      </c>
      <c r="AT73" s="29">
        <v>625.9</v>
      </c>
      <c r="AU73" s="29">
        <v>614.5</v>
      </c>
      <c r="AV73" s="29">
        <v>602.79999999999995</v>
      </c>
      <c r="AW73" s="29">
        <v>590.1</v>
      </c>
      <c r="AX73" s="29">
        <v>571.70000000000005</v>
      </c>
      <c r="AY73" s="29">
        <v>556.70000000000005</v>
      </c>
      <c r="AZ73" s="29">
        <v>543.5</v>
      </c>
    </row>
    <row r="74" spans="1:52" x14ac:dyDescent="0.35">
      <c r="A74" s="28" t="s">
        <v>103</v>
      </c>
      <c r="B74" s="15">
        <v>3020.9</v>
      </c>
      <c r="C74" s="15">
        <v>4762.3999999999996</v>
      </c>
      <c r="D74" s="15">
        <v>4957.3999999999996</v>
      </c>
      <c r="E74" s="15">
        <v>7208.3</v>
      </c>
      <c r="F74" s="15">
        <v>7943.9</v>
      </c>
      <c r="G74" s="15">
        <v>8842.1</v>
      </c>
      <c r="H74" s="15">
        <v>11146.3</v>
      </c>
      <c r="I74" s="15">
        <v>12733.8</v>
      </c>
      <c r="J74" s="15">
        <v>13578.6</v>
      </c>
      <c r="K74" s="15">
        <v>15752.1</v>
      </c>
      <c r="L74" s="15">
        <v>17180.400000000001</v>
      </c>
      <c r="M74" s="15">
        <v>19567.900000000001</v>
      </c>
      <c r="N74" s="15">
        <v>22127.7</v>
      </c>
      <c r="O74" s="15">
        <v>22418.1</v>
      </c>
      <c r="P74" s="15">
        <v>23088</v>
      </c>
      <c r="Q74" s="15">
        <v>33182.699999999997</v>
      </c>
      <c r="R74" s="15">
        <v>34803.4</v>
      </c>
      <c r="S74" s="15">
        <v>36816.6</v>
      </c>
      <c r="T74" s="15">
        <v>38973.300000000003</v>
      </c>
      <c r="U74" s="15">
        <v>41240.9</v>
      </c>
      <c r="V74" s="15">
        <v>43530.400000000001</v>
      </c>
      <c r="W74" s="15">
        <v>45813.8</v>
      </c>
      <c r="X74" s="15">
        <v>48024.800000000003</v>
      </c>
      <c r="Y74" s="15">
        <v>50279.6</v>
      </c>
      <c r="Z74" s="15">
        <v>52526.8</v>
      </c>
      <c r="AA74" s="15">
        <v>54739</v>
      </c>
      <c r="AB74" s="15">
        <v>56854.2</v>
      </c>
      <c r="AC74" s="15">
        <v>58923.7</v>
      </c>
      <c r="AD74" s="15">
        <v>61002.7</v>
      </c>
      <c r="AE74" s="15">
        <v>63123.7</v>
      </c>
      <c r="AF74" s="15">
        <v>65266.1</v>
      </c>
      <c r="AG74" s="15">
        <v>67408.7</v>
      </c>
      <c r="AH74" s="15">
        <v>69487.3</v>
      </c>
      <c r="AI74" s="15">
        <v>71545</v>
      </c>
      <c r="AJ74" s="15">
        <v>73633.5</v>
      </c>
      <c r="AK74" s="15">
        <v>75569.600000000006</v>
      </c>
      <c r="AL74" s="15">
        <v>77330</v>
      </c>
      <c r="AM74" s="15">
        <v>78903</v>
      </c>
      <c r="AN74" s="15">
        <v>80296.5</v>
      </c>
      <c r="AO74" s="15">
        <v>81496</v>
      </c>
      <c r="AP74" s="15">
        <v>82659.100000000006</v>
      </c>
      <c r="AQ74" s="15">
        <v>83609.399999999994</v>
      </c>
      <c r="AR74" s="15">
        <v>84389</v>
      </c>
      <c r="AS74" s="15">
        <v>84992.4</v>
      </c>
      <c r="AT74" s="15">
        <v>85474.9</v>
      </c>
      <c r="AU74" s="15">
        <v>85788.1</v>
      </c>
      <c r="AV74" s="15">
        <v>85920.5</v>
      </c>
      <c r="AW74" s="15">
        <v>85909.4</v>
      </c>
      <c r="AX74" s="15">
        <v>85815.8</v>
      </c>
      <c r="AY74" s="15">
        <v>85557.6</v>
      </c>
      <c r="AZ74" s="15">
        <v>85191.8</v>
      </c>
    </row>
    <row r="75" spans="1:52" x14ac:dyDescent="0.35">
      <c r="A75" s="28" t="s">
        <v>93</v>
      </c>
      <c r="B75" s="15">
        <v>543129.5</v>
      </c>
      <c r="C75" s="15">
        <v>540754.19999999995</v>
      </c>
      <c r="D75" s="15">
        <v>532171.5</v>
      </c>
      <c r="E75" s="15">
        <v>537038.5</v>
      </c>
      <c r="F75" s="15">
        <v>536858.9</v>
      </c>
      <c r="G75" s="15">
        <v>534592.9</v>
      </c>
      <c r="H75" s="15">
        <v>530232.19999999995</v>
      </c>
      <c r="I75" s="15">
        <v>541245.5</v>
      </c>
      <c r="J75" s="15">
        <v>550870.6</v>
      </c>
      <c r="K75" s="15">
        <v>526815.4</v>
      </c>
      <c r="L75" s="15">
        <v>520588.3</v>
      </c>
      <c r="M75" s="15">
        <v>520260.6</v>
      </c>
      <c r="N75" s="15">
        <v>513451.5</v>
      </c>
      <c r="O75" s="15">
        <v>509213.9</v>
      </c>
      <c r="P75" s="15">
        <v>504024.8</v>
      </c>
      <c r="Q75" s="15">
        <v>505026.6</v>
      </c>
      <c r="R75" s="15">
        <v>504589.6</v>
      </c>
      <c r="S75" s="15">
        <v>513390.1</v>
      </c>
      <c r="T75" s="15">
        <v>519188</v>
      </c>
      <c r="U75" s="15">
        <v>523044.7</v>
      </c>
      <c r="V75" s="15">
        <v>525211.9</v>
      </c>
      <c r="W75" s="15">
        <v>525830.1</v>
      </c>
      <c r="X75" s="15">
        <v>524683.30000000005</v>
      </c>
      <c r="Y75" s="15">
        <v>523101.5</v>
      </c>
      <c r="Z75" s="15">
        <v>520924.8</v>
      </c>
      <c r="AA75" s="15">
        <v>518564.3</v>
      </c>
      <c r="AB75" s="15">
        <v>515314.7</v>
      </c>
      <c r="AC75" s="15">
        <v>511737</v>
      </c>
      <c r="AD75" s="15">
        <v>508250.6</v>
      </c>
      <c r="AE75" s="15">
        <v>504482</v>
      </c>
      <c r="AF75" s="15">
        <v>500401.8</v>
      </c>
      <c r="AG75" s="15">
        <v>495642.1</v>
      </c>
      <c r="AH75" s="15">
        <v>490159.2</v>
      </c>
      <c r="AI75" s="15">
        <v>484766</v>
      </c>
      <c r="AJ75" s="15">
        <v>479546.3</v>
      </c>
      <c r="AK75" s="15">
        <v>474098.4</v>
      </c>
      <c r="AL75" s="15">
        <v>468192.9</v>
      </c>
      <c r="AM75" s="15">
        <v>461904.7</v>
      </c>
      <c r="AN75" s="15">
        <v>455148.3</v>
      </c>
      <c r="AO75" s="15">
        <v>448114.6</v>
      </c>
      <c r="AP75" s="15">
        <v>441372.7</v>
      </c>
      <c r="AQ75" s="15">
        <v>434357.4</v>
      </c>
      <c r="AR75" s="15">
        <v>427066.7</v>
      </c>
      <c r="AS75" s="15">
        <v>419572.5</v>
      </c>
      <c r="AT75" s="15">
        <v>411993.4</v>
      </c>
      <c r="AU75" s="15">
        <v>404261.1</v>
      </c>
      <c r="AV75" s="15">
        <v>396446.8</v>
      </c>
      <c r="AW75" s="15">
        <v>388598.6</v>
      </c>
      <c r="AX75" s="15">
        <v>381107.6</v>
      </c>
      <c r="AY75" s="15">
        <v>373436</v>
      </c>
      <c r="AZ75" s="15">
        <v>365941.3</v>
      </c>
    </row>
    <row r="76" spans="1:52" x14ac:dyDescent="0.35">
      <c r="A76" s="28" t="s">
        <v>94</v>
      </c>
      <c r="B76" s="29">
        <v>0</v>
      </c>
      <c r="C76" s="29">
        <v>0</v>
      </c>
      <c r="D76" s="29">
        <v>0</v>
      </c>
      <c r="E76" s="29">
        <v>0</v>
      </c>
      <c r="F76" s="29">
        <v>0</v>
      </c>
      <c r="G76" s="29">
        <v>0</v>
      </c>
      <c r="H76" s="29">
        <v>0</v>
      </c>
      <c r="I76" s="29">
        <v>0</v>
      </c>
      <c r="J76" s="29">
        <v>0</v>
      </c>
      <c r="K76" s="29">
        <v>0</v>
      </c>
      <c r="L76" s="29">
        <v>0</v>
      </c>
      <c r="M76" s="29">
        <v>0</v>
      </c>
      <c r="N76" s="29">
        <v>0</v>
      </c>
      <c r="O76" s="29">
        <v>0</v>
      </c>
      <c r="P76" s="29">
        <v>0</v>
      </c>
      <c r="Q76" s="29">
        <v>0</v>
      </c>
      <c r="R76" s="29">
        <v>0</v>
      </c>
      <c r="S76" s="29">
        <v>0</v>
      </c>
      <c r="T76" s="29">
        <v>0</v>
      </c>
      <c r="U76" s="29">
        <v>0</v>
      </c>
      <c r="V76" s="29">
        <v>0</v>
      </c>
      <c r="W76" s="29">
        <v>0</v>
      </c>
      <c r="X76" s="29">
        <v>0</v>
      </c>
      <c r="Y76" s="29">
        <v>0</v>
      </c>
      <c r="Z76" s="29">
        <v>0</v>
      </c>
      <c r="AA76" s="29">
        <v>0.7</v>
      </c>
      <c r="AB76" s="29">
        <v>3.8</v>
      </c>
      <c r="AC76" s="29">
        <v>8</v>
      </c>
      <c r="AD76" s="29">
        <v>12.2</v>
      </c>
      <c r="AE76" s="29">
        <v>18</v>
      </c>
      <c r="AF76" s="29">
        <v>28.7</v>
      </c>
      <c r="AG76" s="29">
        <v>41.9</v>
      </c>
      <c r="AH76" s="29">
        <v>62.7</v>
      </c>
      <c r="AI76" s="29">
        <v>89.9</v>
      </c>
      <c r="AJ76" s="29">
        <v>127.6</v>
      </c>
      <c r="AK76" s="29">
        <v>172.9</v>
      </c>
      <c r="AL76" s="29">
        <v>236.3</v>
      </c>
      <c r="AM76" s="29">
        <v>320.89999999999998</v>
      </c>
      <c r="AN76" s="29">
        <v>430.3</v>
      </c>
      <c r="AO76" s="29">
        <v>570.6</v>
      </c>
      <c r="AP76" s="29">
        <v>740.8</v>
      </c>
      <c r="AQ76" s="29">
        <v>951.7</v>
      </c>
      <c r="AR76" s="15">
        <v>1222.5999999999999</v>
      </c>
      <c r="AS76" s="15">
        <v>1571.8</v>
      </c>
      <c r="AT76" s="15">
        <v>2004.2</v>
      </c>
      <c r="AU76" s="15">
        <v>2553.1999999999998</v>
      </c>
      <c r="AV76" s="15">
        <v>3220.8</v>
      </c>
      <c r="AW76" s="15">
        <v>4042</v>
      </c>
      <c r="AX76" s="15">
        <v>5041.2</v>
      </c>
      <c r="AY76" s="15">
        <v>6258.8</v>
      </c>
      <c r="AZ76" s="15">
        <v>7698.4</v>
      </c>
    </row>
    <row r="77" spans="1:52" x14ac:dyDescent="0.35">
      <c r="A77" s="28" t="s">
        <v>108</v>
      </c>
      <c r="B77" s="29">
        <v>0</v>
      </c>
      <c r="C77" s="29">
        <v>0</v>
      </c>
      <c r="D77" s="29">
        <v>0</v>
      </c>
      <c r="E77" s="29">
        <v>0</v>
      </c>
      <c r="F77" s="29">
        <v>0</v>
      </c>
      <c r="G77" s="29">
        <v>0</v>
      </c>
      <c r="H77" s="29">
        <v>0</v>
      </c>
      <c r="I77" s="29">
        <v>0</v>
      </c>
      <c r="J77" s="29">
        <v>0</v>
      </c>
      <c r="K77" s="29">
        <v>0</v>
      </c>
      <c r="L77" s="29">
        <v>0</v>
      </c>
      <c r="M77" s="29">
        <v>0</v>
      </c>
      <c r="N77" s="29">
        <v>0</v>
      </c>
      <c r="O77" s="29">
        <v>0</v>
      </c>
      <c r="P77" s="29">
        <v>0</v>
      </c>
      <c r="Q77" s="29">
        <v>0</v>
      </c>
      <c r="R77" s="29">
        <v>0</v>
      </c>
      <c r="S77" s="29">
        <v>0</v>
      </c>
      <c r="T77" s="29">
        <v>0</v>
      </c>
      <c r="U77" s="29">
        <v>0</v>
      </c>
      <c r="V77" s="29">
        <v>0</v>
      </c>
      <c r="W77" s="29">
        <v>0</v>
      </c>
      <c r="X77" s="29">
        <v>0</v>
      </c>
      <c r="Y77" s="29">
        <v>2.5</v>
      </c>
      <c r="Z77" s="29">
        <v>6.8</v>
      </c>
      <c r="AA77" s="29">
        <v>11</v>
      </c>
      <c r="AB77" s="29">
        <v>17.899999999999999</v>
      </c>
      <c r="AC77" s="29">
        <v>30.7</v>
      </c>
      <c r="AD77" s="29">
        <v>50.3</v>
      </c>
      <c r="AE77" s="29">
        <v>77.599999999999994</v>
      </c>
      <c r="AF77" s="29">
        <v>117</v>
      </c>
      <c r="AG77" s="29">
        <v>173.4</v>
      </c>
      <c r="AH77" s="29">
        <v>252.7</v>
      </c>
      <c r="AI77" s="29">
        <v>361.4</v>
      </c>
      <c r="AJ77" s="29">
        <v>508.5</v>
      </c>
      <c r="AK77" s="29">
        <v>704.9</v>
      </c>
      <c r="AL77" s="29">
        <v>945.9</v>
      </c>
      <c r="AM77" s="15">
        <v>1243.3</v>
      </c>
      <c r="AN77" s="15">
        <v>1612.6</v>
      </c>
      <c r="AO77" s="15">
        <v>2050.5</v>
      </c>
      <c r="AP77" s="15">
        <v>2558.6</v>
      </c>
      <c r="AQ77" s="15">
        <v>3112.3</v>
      </c>
      <c r="AR77" s="15">
        <v>3699.7</v>
      </c>
      <c r="AS77" s="15">
        <v>4310.7</v>
      </c>
      <c r="AT77" s="15">
        <v>4927.1000000000004</v>
      </c>
      <c r="AU77" s="15">
        <v>5541.1</v>
      </c>
      <c r="AV77" s="15">
        <v>6104.7</v>
      </c>
      <c r="AW77" s="15">
        <v>6609.1</v>
      </c>
      <c r="AX77" s="15">
        <v>7047.6</v>
      </c>
      <c r="AY77" s="15">
        <v>7405.1</v>
      </c>
      <c r="AZ77" s="15">
        <v>7690</v>
      </c>
    </row>
    <row r="78" spans="1:52" x14ac:dyDescent="0.35">
      <c r="A78" s="26" t="s">
        <v>95</v>
      </c>
      <c r="B78" s="30">
        <v>0</v>
      </c>
      <c r="C78" s="30">
        <v>0</v>
      </c>
      <c r="D78" s="30">
        <v>0</v>
      </c>
      <c r="E78" s="30">
        <v>0</v>
      </c>
      <c r="F78" s="30">
        <v>0</v>
      </c>
      <c r="G78" s="30">
        <v>0</v>
      </c>
      <c r="H78" s="30">
        <v>0</v>
      </c>
      <c r="I78" s="30">
        <v>0</v>
      </c>
      <c r="J78" s="30">
        <v>0</v>
      </c>
      <c r="K78" s="30">
        <v>0</v>
      </c>
      <c r="L78" s="30">
        <v>0</v>
      </c>
      <c r="M78" s="30">
        <v>0</v>
      </c>
      <c r="N78" s="30">
        <v>0</v>
      </c>
      <c r="O78" s="30">
        <v>0</v>
      </c>
      <c r="P78" s="30">
        <v>0</v>
      </c>
      <c r="Q78" s="30">
        <v>0</v>
      </c>
      <c r="R78" s="30">
        <v>208.6</v>
      </c>
      <c r="S78" s="30">
        <v>512.4</v>
      </c>
      <c r="T78" s="30">
        <v>858.7</v>
      </c>
      <c r="U78" s="27">
        <v>1238</v>
      </c>
      <c r="V78" s="27">
        <v>1639.7</v>
      </c>
      <c r="W78" s="27">
        <v>2060.1999999999998</v>
      </c>
      <c r="X78" s="27">
        <v>2485.4</v>
      </c>
      <c r="Y78" s="27">
        <v>2920.2</v>
      </c>
      <c r="Z78" s="27">
        <v>3349</v>
      </c>
      <c r="AA78" s="27">
        <v>3756.7</v>
      </c>
      <c r="AB78" s="27">
        <v>4134.3999999999996</v>
      </c>
      <c r="AC78" s="27">
        <v>4492.2</v>
      </c>
      <c r="AD78" s="27">
        <v>4818.8</v>
      </c>
      <c r="AE78" s="27">
        <v>5134.3999999999996</v>
      </c>
      <c r="AF78" s="27">
        <v>5438.9</v>
      </c>
      <c r="AG78" s="27">
        <v>5729.2</v>
      </c>
      <c r="AH78" s="27">
        <v>6018.5</v>
      </c>
      <c r="AI78" s="27">
        <v>6291.7</v>
      </c>
      <c r="AJ78" s="27">
        <v>6557.2</v>
      </c>
      <c r="AK78" s="27">
        <v>6797.6</v>
      </c>
      <c r="AL78" s="27">
        <v>7033.7</v>
      </c>
      <c r="AM78" s="27">
        <v>7255.6</v>
      </c>
      <c r="AN78" s="27">
        <v>7461</v>
      </c>
      <c r="AO78" s="27">
        <v>7667.1</v>
      </c>
      <c r="AP78" s="27">
        <v>7876.5</v>
      </c>
      <c r="AQ78" s="27">
        <v>8074.9</v>
      </c>
      <c r="AR78" s="27">
        <v>8270.9</v>
      </c>
      <c r="AS78" s="27">
        <v>8464.7000000000007</v>
      </c>
      <c r="AT78" s="27">
        <v>8649.7000000000007</v>
      </c>
      <c r="AU78" s="27">
        <v>8843.7000000000007</v>
      </c>
      <c r="AV78" s="27">
        <v>9023.6</v>
      </c>
      <c r="AW78" s="27">
        <v>9212.6</v>
      </c>
      <c r="AX78" s="27">
        <v>9373.5</v>
      </c>
      <c r="AY78" s="27">
        <v>9546.9</v>
      </c>
      <c r="AZ78" s="27">
        <v>9723.5</v>
      </c>
    </row>
    <row r="79" spans="1:52" x14ac:dyDescent="0.35">
      <c r="A79" s="28" t="s">
        <v>102</v>
      </c>
      <c r="B79" s="29">
        <v>0</v>
      </c>
      <c r="C79" s="29">
        <v>0</v>
      </c>
      <c r="D79" s="29">
        <v>0</v>
      </c>
      <c r="E79" s="29">
        <v>0</v>
      </c>
      <c r="F79" s="29">
        <v>0</v>
      </c>
      <c r="G79" s="29">
        <v>0</v>
      </c>
      <c r="H79" s="29">
        <v>0</v>
      </c>
      <c r="I79" s="29">
        <v>0</v>
      </c>
      <c r="J79" s="29">
        <v>0</v>
      </c>
      <c r="K79" s="29">
        <v>0</v>
      </c>
      <c r="L79" s="29">
        <v>0</v>
      </c>
      <c r="M79" s="29">
        <v>0</v>
      </c>
      <c r="N79" s="29">
        <v>0</v>
      </c>
      <c r="O79" s="29">
        <v>0</v>
      </c>
      <c r="P79" s="29">
        <v>0</v>
      </c>
      <c r="Q79" s="29">
        <v>0</v>
      </c>
      <c r="R79" s="29">
        <v>0</v>
      </c>
      <c r="S79" s="29">
        <v>0</v>
      </c>
      <c r="T79" s="29">
        <v>0</v>
      </c>
      <c r="U79" s="29">
        <v>0</v>
      </c>
      <c r="V79" s="29">
        <v>0</v>
      </c>
      <c r="W79" s="29">
        <v>0</v>
      </c>
      <c r="X79" s="29">
        <v>0</v>
      </c>
      <c r="Y79" s="29">
        <v>0</v>
      </c>
      <c r="Z79" s="29">
        <v>0</v>
      </c>
      <c r="AA79" s="29">
        <v>0</v>
      </c>
      <c r="AB79" s="29">
        <v>0</v>
      </c>
      <c r="AC79" s="29">
        <v>0</v>
      </c>
      <c r="AD79" s="29">
        <v>0</v>
      </c>
      <c r="AE79" s="29">
        <v>0</v>
      </c>
      <c r="AF79" s="29">
        <v>0</v>
      </c>
      <c r="AG79" s="29">
        <v>0</v>
      </c>
      <c r="AH79" s="29">
        <v>0</v>
      </c>
      <c r="AI79" s="29">
        <v>0</v>
      </c>
      <c r="AJ79" s="29">
        <v>0</v>
      </c>
      <c r="AK79" s="29">
        <v>0</v>
      </c>
      <c r="AL79" s="29">
        <v>0</v>
      </c>
      <c r="AM79" s="29">
        <v>0</v>
      </c>
      <c r="AN79" s="29">
        <v>0</v>
      </c>
      <c r="AO79" s="29">
        <v>0</v>
      </c>
      <c r="AP79" s="29">
        <v>0</v>
      </c>
      <c r="AQ79" s="29">
        <v>0</v>
      </c>
      <c r="AR79" s="29">
        <v>0</v>
      </c>
      <c r="AS79" s="29">
        <v>0</v>
      </c>
      <c r="AT79" s="29">
        <v>0</v>
      </c>
      <c r="AU79" s="29">
        <v>0</v>
      </c>
      <c r="AV79" s="29">
        <v>0</v>
      </c>
      <c r="AW79" s="29">
        <v>0</v>
      </c>
      <c r="AX79" s="29">
        <v>0</v>
      </c>
      <c r="AY79" s="29">
        <v>0</v>
      </c>
      <c r="AZ79" s="29">
        <v>0</v>
      </c>
    </row>
    <row r="80" spans="1:52" x14ac:dyDescent="0.35">
      <c r="A80" s="28" t="s">
        <v>92</v>
      </c>
      <c r="B80" s="29">
        <v>0</v>
      </c>
      <c r="C80" s="29">
        <v>0</v>
      </c>
      <c r="D80" s="29">
        <v>0</v>
      </c>
      <c r="E80" s="29">
        <v>0</v>
      </c>
      <c r="F80" s="29">
        <v>0</v>
      </c>
      <c r="G80" s="29">
        <v>0</v>
      </c>
      <c r="H80" s="29">
        <v>0</v>
      </c>
      <c r="I80" s="29">
        <v>0</v>
      </c>
      <c r="J80" s="29">
        <v>0</v>
      </c>
      <c r="K80" s="29">
        <v>0</v>
      </c>
      <c r="L80" s="29">
        <v>0</v>
      </c>
      <c r="M80" s="29">
        <v>0</v>
      </c>
      <c r="N80" s="29">
        <v>0</v>
      </c>
      <c r="O80" s="29">
        <v>0</v>
      </c>
      <c r="P80" s="29">
        <v>0</v>
      </c>
      <c r="Q80" s="29">
        <v>0</v>
      </c>
      <c r="R80" s="29">
        <v>148.6</v>
      </c>
      <c r="S80" s="29">
        <v>368.7</v>
      </c>
      <c r="T80" s="29">
        <v>620.6</v>
      </c>
      <c r="U80" s="29">
        <v>896</v>
      </c>
      <c r="V80" s="15">
        <v>1185.7</v>
      </c>
      <c r="W80" s="15">
        <v>1488.8</v>
      </c>
      <c r="X80" s="15">
        <v>1794.5</v>
      </c>
      <c r="Y80" s="15">
        <v>2106</v>
      </c>
      <c r="Z80" s="15">
        <v>2413.5</v>
      </c>
      <c r="AA80" s="15">
        <v>2704</v>
      </c>
      <c r="AB80" s="15">
        <v>2969.2</v>
      </c>
      <c r="AC80" s="15">
        <v>3219</v>
      </c>
      <c r="AD80" s="15">
        <v>3456.1</v>
      </c>
      <c r="AE80" s="15">
        <v>3681.3</v>
      </c>
      <c r="AF80" s="15">
        <v>3902.7</v>
      </c>
      <c r="AG80" s="15">
        <v>4115.1000000000004</v>
      </c>
      <c r="AH80" s="15">
        <v>4321.3</v>
      </c>
      <c r="AI80" s="15">
        <v>4517.6000000000004</v>
      </c>
      <c r="AJ80" s="15">
        <v>4712.1000000000004</v>
      </c>
      <c r="AK80" s="15">
        <v>4891.8999999999996</v>
      </c>
      <c r="AL80" s="15">
        <v>5068.3</v>
      </c>
      <c r="AM80" s="15">
        <v>5238</v>
      </c>
      <c r="AN80" s="15">
        <v>5396.8</v>
      </c>
      <c r="AO80" s="15">
        <v>5550.2</v>
      </c>
      <c r="AP80" s="15">
        <v>5706.2</v>
      </c>
      <c r="AQ80" s="15">
        <v>5856.7</v>
      </c>
      <c r="AR80" s="15">
        <v>5998.9</v>
      </c>
      <c r="AS80" s="15">
        <v>6142</v>
      </c>
      <c r="AT80" s="15">
        <v>6277.4</v>
      </c>
      <c r="AU80" s="15">
        <v>6417.9</v>
      </c>
      <c r="AV80" s="15">
        <v>6548.5</v>
      </c>
      <c r="AW80" s="15">
        <v>6687.9</v>
      </c>
      <c r="AX80" s="15">
        <v>6811.6</v>
      </c>
      <c r="AY80" s="15">
        <v>6941</v>
      </c>
      <c r="AZ80" s="15">
        <v>7071.3</v>
      </c>
    </row>
    <row r="81" spans="1:52" x14ac:dyDescent="0.35">
      <c r="A81" s="28" t="s">
        <v>103</v>
      </c>
      <c r="B81" s="29">
        <v>0</v>
      </c>
      <c r="C81" s="29">
        <v>0</v>
      </c>
      <c r="D81" s="29">
        <v>0</v>
      </c>
      <c r="E81" s="29">
        <v>0</v>
      </c>
      <c r="F81" s="29">
        <v>0</v>
      </c>
      <c r="G81" s="29">
        <v>0</v>
      </c>
      <c r="H81" s="29">
        <v>0</v>
      </c>
      <c r="I81" s="29">
        <v>0</v>
      </c>
      <c r="J81" s="29">
        <v>0</v>
      </c>
      <c r="K81" s="29">
        <v>0</v>
      </c>
      <c r="L81" s="29">
        <v>0</v>
      </c>
      <c r="M81" s="29">
        <v>0</v>
      </c>
      <c r="N81" s="29">
        <v>0</v>
      </c>
      <c r="O81" s="29">
        <v>0</v>
      </c>
      <c r="P81" s="29">
        <v>0</v>
      </c>
      <c r="Q81" s="29">
        <v>0</v>
      </c>
      <c r="R81" s="29">
        <v>0</v>
      </c>
      <c r="S81" s="29">
        <v>0</v>
      </c>
      <c r="T81" s="29">
        <v>0</v>
      </c>
      <c r="U81" s="29">
        <v>0</v>
      </c>
      <c r="V81" s="29">
        <v>0</v>
      </c>
      <c r="W81" s="29">
        <v>0</v>
      </c>
      <c r="X81" s="29">
        <v>0</v>
      </c>
      <c r="Y81" s="29">
        <v>0</v>
      </c>
      <c r="Z81" s="29">
        <v>0</v>
      </c>
      <c r="AA81" s="29">
        <v>0</v>
      </c>
      <c r="AB81" s="29">
        <v>0</v>
      </c>
      <c r="AC81" s="29">
        <v>0</v>
      </c>
      <c r="AD81" s="29">
        <v>0</v>
      </c>
      <c r="AE81" s="29">
        <v>0</v>
      </c>
      <c r="AF81" s="29">
        <v>0</v>
      </c>
      <c r="AG81" s="29">
        <v>0</v>
      </c>
      <c r="AH81" s="29">
        <v>0</v>
      </c>
      <c r="AI81" s="29">
        <v>0</v>
      </c>
      <c r="AJ81" s="29">
        <v>0</v>
      </c>
      <c r="AK81" s="29">
        <v>0</v>
      </c>
      <c r="AL81" s="29">
        <v>0</v>
      </c>
      <c r="AM81" s="29">
        <v>0</v>
      </c>
      <c r="AN81" s="29">
        <v>0</v>
      </c>
      <c r="AO81" s="29">
        <v>0</v>
      </c>
      <c r="AP81" s="29">
        <v>0</v>
      </c>
      <c r="AQ81" s="29">
        <v>0</v>
      </c>
      <c r="AR81" s="29">
        <v>0</v>
      </c>
      <c r="AS81" s="29">
        <v>0</v>
      </c>
      <c r="AT81" s="29">
        <v>0</v>
      </c>
      <c r="AU81" s="29">
        <v>0</v>
      </c>
      <c r="AV81" s="29">
        <v>0</v>
      </c>
      <c r="AW81" s="29">
        <v>0</v>
      </c>
      <c r="AX81" s="29">
        <v>0</v>
      </c>
      <c r="AY81" s="29">
        <v>0</v>
      </c>
      <c r="AZ81" s="29">
        <v>0</v>
      </c>
    </row>
    <row r="82" spans="1:52" x14ac:dyDescent="0.35">
      <c r="A82" s="28" t="s">
        <v>93</v>
      </c>
      <c r="B82" s="29">
        <v>0</v>
      </c>
      <c r="C82" s="29">
        <v>0</v>
      </c>
      <c r="D82" s="29">
        <v>0</v>
      </c>
      <c r="E82" s="29">
        <v>0</v>
      </c>
      <c r="F82" s="29">
        <v>0</v>
      </c>
      <c r="G82" s="29">
        <v>0</v>
      </c>
      <c r="H82" s="29">
        <v>0</v>
      </c>
      <c r="I82" s="29">
        <v>0</v>
      </c>
      <c r="J82" s="29">
        <v>0</v>
      </c>
      <c r="K82" s="29">
        <v>0</v>
      </c>
      <c r="L82" s="29">
        <v>0</v>
      </c>
      <c r="M82" s="29">
        <v>0</v>
      </c>
      <c r="N82" s="29">
        <v>0</v>
      </c>
      <c r="O82" s="29">
        <v>0</v>
      </c>
      <c r="P82" s="29">
        <v>0</v>
      </c>
      <c r="Q82" s="29">
        <v>0</v>
      </c>
      <c r="R82" s="29">
        <v>60</v>
      </c>
      <c r="S82" s="29">
        <v>143.69999999999999</v>
      </c>
      <c r="T82" s="29">
        <v>238.1</v>
      </c>
      <c r="U82" s="29">
        <v>342</v>
      </c>
      <c r="V82" s="29">
        <v>454</v>
      </c>
      <c r="W82" s="29">
        <v>571.4</v>
      </c>
      <c r="X82" s="29">
        <v>690.9</v>
      </c>
      <c r="Y82" s="29">
        <v>814.1</v>
      </c>
      <c r="Z82" s="29">
        <v>935.6</v>
      </c>
      <c r="AA82" s="15">
        <v>1052.7</v>
      </c>
      <c r="AB82" s="15">
        <v>1165.0999999999999</v>
      </c>
      <c r="AC82" s="15">
        <v>1273.2</v>
      </c>
      <c r="AD82" s="15">
        <v>1362.7</v>
      </c>
      <c r="AE82" s="15">
        <v>1453.1</v>
      </c>
      <c r="AF82" s="15">
        <v>1536.1</v>
      </c>
      <c r="AG82" s="15">
        <v>1614.1</v>
      </c>
      <c r="AH82" s="15">
        <v>1697.2</v>
      </c>
      <c r="AI82" s="15">
        <v>1774.1</v>
      </c>
      <c r="AJ82" s="15">
        <v>1845.1</v>
      </c>
      <c r="AK82" s="15">
        <v>1905.7</v>
      </c>
      <c r="AL82" s="15">
        <v>1965.4</v>
      </c>
      <c r="AM82" s="15">
        <v>2017.6</v>
      </c>
      <c r="AN82" s="15">
        <v>2064.1999999999998</v>
      </c>
      <c r="AO82" s="15">
        <v>2116.9</v>
      </c>
      <c r="AP82" s="15">
        <v>2170.3000000000002</v>
      </c>
      <c r="AQ82" s="15">
        <v>2218.1999999999998</v>
      </c>
      <c r="AR82" s="15">
        <v>2271.9</v>
      </c>
      <c r="AS82" s="15">
        <v>2322.6999999999998</v>
      </c>
      <c r="AT82" s="15">
        <v>2372.3000000000002</v>
      </c>
      <c r="AU82" s="15">
        <v>2425.8000000000002</v>
      </c>
      <c r="AV82" s="15">
        <v>2475.1</v>
      </c>
      <c r="AW82" s="15">
        <v>2524.6999999999998</v>
      </c>
      <c r="AX82" s="15">
        <v>2561.9</v>
      </c>
      <c r="AY82" s="15">
        <v>2605.9</v>
      </c>
      <c r="AZ82" s="15">
        <v>2652.2</v>
      </c>
    </row>
    <row r="83" spans="1:52" x14ac:dyDescent="0.35">
      <c r="A83" s="28" t="s">
        <v>94</v>
      </c>
      <c r="B83" s="29">
        <v>0</v>
      </c>
      <c r="C83" s="29">
        <v>0</v>
      </c>
      <c r="D83" s="29">
        <v>0</v>
      </c>
      <c r="E83" s="29">
        <v>0</v>
      </c>
      <c r="F83" s="29">
        <v>0</v>
      </c>
      <c r="G83" s="29">
        <v>0</v>
      </c>
      <c r="H83" s="29">
        <v>0</v>
      </c>
      <c r="I83" s="29">
        <v>0</v>
      </c>
      <c r="J83" s="29">
        <v>0</v>
      </c>
      <c r="K83" s="29">
        <v>0</v>
      </c>
      <c r="L83" s="29">
        <v>0</v>
      </c>
      <c r="M83" s="29">
        <v>0</v>
      </c>
      <c r="N83" s="29">
        <v>0</v>
      </c>
      <c r="O83" s="29">
        <v>0</v>
      </c>
      <c r="P83" s="29">
        <v>0</v>
      </c>
      <c r="Q83" s="29">
        <v>0</v>
      </c>
      <c r="R83" s="29">
        <v>0</v>
      </c>
      <c r="S83" s="29">
        <v>0</v>
      </c>
      <c r="T83" s="29">
        <v>0</v>
      </c>
      <c r="U83" s="29">
        <v>0</v>
      </c>
      <c r="V83" s="29">
        <v>0</v>
      </c>
      <c r="W83" s="29">
        <v>0</v>
      </c>
      <c r="X83" s="29">
        <v>0</v>
      </c>
      <c r="Y83" s="29">
        <v>0</v>
      </c>
      <c r="Z83" s="29">
        <v>0</v>
      </c>
      <c r="AA83" s="29">
        <v>0</v>
      </c>
      <c r="AB83" s="29">
        <v>0</v>
      </c>
      <c r="AC83" s="29">
        <v>0</v>
      </c>
      <c r="AD83" s="29">
        <v>0</v>
      </c>
      <c r="AE83" s="29">
        <v>0</v>
      </c>
      <c r="AF83" s="29">
        <v>0</v>
      </c>
      <c r="AG83" s="29">
        <v>0</v>
      </c>
      <c r="AH83" s="29">
        <v>0</v>
      </c>
      <c r="AI83" s="29">
        <v>0</v>
      </c>
      <c r="AJ83" s="29">
        <v>0</v>
      </c>
      <c r="AK83" s="29">
        <v>0</v>
      </c>
      <c r="AL83" s="29">
        <v>0</v>
      </c>
      <c r="AM83" s="29">
        <v>0</v>
      </c>
      <c r="AN83" s="29">
        <v>0</v>
      </c>
      <c r="AO83" s="29">
        <v>0</v>
      </c>
      <c r="AP83" s="29">
        <v>0</v>
      </c>
      <c r="AQ83" s="29">
        <v>0</v>
      </c>
      <c r="AR83" s="29">
        <v>0</v>
      </c>
      <c r="AS83" s="29">
        <v>0</v>
      </c>
      <c r="AT83" s="29">
        <v>0</v>
      </c>
      <c r="AU83" s="29">
        <v>0</v>
      </c>
      <c r="AV83" s="29">
        <v>0</v>
      </c>
      <c r="AW83" s="29">
        <v>0</v>
      </c>
      <c r="AX83" s="29">
        <v>0</v>
      </c>
      <c r="AY83" s="29">
        <v>0</v>
      </c>
      <c r="AZ83" s="29">
        <v>0</v>
      </c>
    </row>
    <row r="84" spans="1:52" x14ac:dyDescent="0.35">
      <c r="A84" s="28" t="s">
        <v>108</v>
      </c>
      <c r="B84" s="29">
        <v>0</v>
      </c>
      <c r="C84" s="29">
        <v>0</v>
      </c>
      <c r="D84" s="29">
        <v>0</v>
      </c>
      <c r="E84" s="29">
        <v>0</v>
      </c>
      <c r="F84" s="29">
        <v>0</v>
      </c>
      <c r="G84" s="29">
        <v>0</v>
      </c>
      <c r="H84" s="29">
        <v>0</v>
      </c>
      <c r="I84" s="29">
        <v>0</v>
      </c>
      <c r="J84" s="29">
        <v>0</v>
      </c>
      <c r="K84" s="29">
        <v>0</v>
      </c>
      <c r="L84" s="29">
        <v>0</v>
      </c>
      <c r="M84" s="29">
        <v>0</v>
      </c>
      <c r="N84" s="29">
        <v>0</v>
      </c>
      <c r="O84" s="29">
        <v>0</v>
      </c>
      <c r="P84" s="29">
        <v>0</v>
      </c>
      <c r="Q84" s="29">
        <v>0</v>
      </c>
      <c r="R84" s="29">
        <v>0</v>
      </c>
      <c r="S84" s="29">
        <v>0</v>
      </c>
      <c r="T84" s="29">
        <v>0</v>
      </c>
      <c r="U84" s="29">
        <v>0</v>
      </c>
      <c r="V84" s="29">
        <v>0</v>
      </c>
      <c r="W84" s="29">
        <v>0</v>
      </c>
      <c r="X84" s="29">
        <v>0</v>
      </c>
      <c r="Y84" s="29">
        <v>0</v>
      </c>
      <c r="Z84" s="29">
        <v>0</v>
      </c>
      <c r="AA84" s="29">
        <v>0</v>
      </c>
      <c r="AB84" s="29">
        <v>0</v>
      </c>
      <c r="AC84" s="29">
        <v>0</v>
      </c>
      <c r="AD84" s="29">
        <v>0</v>
      </c>
      <c r="AE84" s="29">
        <v>0</v>
      </c>
      <c r="AF84" s="29">
        <v>0</v>
      </c>
      <c r="AG84" s="29">
        <v>0</v>
      </c>
      <c r="AH84" s="29">
        <v>0</v>
      </c>
      <c r="AI84" s="29">
        <v>0</v>
      </c>
      <c r="AJ84" s="29">
        <v>0</v>
      </c>
      <c r="AK84" s="29">
        <v>0</v>
      </c>
      <c r="AL84" s="29">
        <v>0</v>
      </c>
      <c r="AM84" s="29">
        <v>0</v>
      </c>
      <c r="AN84" s="29">
        <v>0</v>
      </c>
      <c r="AO84" s="29">
        <v>0</v>
      </c>
      <c r="AP84" s="29">
        <v>0</v>
      </c>
      <c r="AQ84" s="29">
        <v>0</v>
      </c>
      <c r="AR84" s="29">
        <v>0</v>
      </c>
      <c r="AS84" s="29">
        <v>0</v>
      </c>
      <c r="AT84" s="29">
        <v>0</v>
      </c>
      <c r="AU84" s="29">
        <v>0</v>
      </c>
      <c r="AV84" s="29">
        <v>0</v>
      </c>
      <c r="AW84" s="29">
        <v>0</v>
      </c>
      <c r="AX84" s="29">
        <v>0</v>
      </c>
      <c r="AY84" s="29">
        <v>0</v>
      </c>
      <c r="AZ84" s="29">
        <v>0</v>
      </c>
    </row>
    <row r="85" spans="1:52" x14ac:dyDescent="0.35">
      <c r="A85" s="26" t="s">
        <v>96</v>
      </c>
      <c r="B85" s="27">
        <v>1734.6</v>
      </c>
      <c r="C85" s="27">
        <v>1747.3</v>
      </c>
      <c r="D85" s="27">
        <v>1742.6</v>
      </c>
      <c r="E85" s="27">
        <v>1731.8</v>
      </c>
      <c r="F85" s="27">
        <v>1709.1</v>
      </c>
      <c r="G85" s="27">
        <v>2204.6</v>
      </c>
      <c r="H85" s="27">
        <v>2177.6999999999998</v>
      </c>
      <c r="I85" s="27">
        <v>2135.3000000000002</v>
      </c>
      <c r="J85" s="27">
        <v>2181</v>
      </c>
      <c r="K85" s="27">
        <v>2082.1</v>
      </c>
      <c r="L85" s="27">
        <v>2317.8000000000002</v>
      </c>
      <c r="M85" s="27">
        <v>2377.1</v>
      </c>
      <c r="N85" s="27">
        <v>2378.6</v>
      </c>
      <c r="O85" s="27">
        <v>3487.5</v>
      </c>
      <c r="P85" s="27">
        <v>3439.3</v>
      </c>
      <c r="Q85" s="27">
        <v>3680.2</v>
      </c>
      <c r="R85" s="27">
        <v>4106.1000000000004</v>
      </c>
      <c r="S85" s="27">
        <v>4988</v>
      </c>
      <c r="T85" s="27">
        <v>6111</v>
      </c>
      <c r="U85" s="27">
        <v>7428.4</v>
      </c>
      <c r="V85" s="27">
        <v>8903.6</v>
      </c>
      <c r="W85" s="27">
        <v>10784.6</v>
      </c>
      <c r="X85" s="27">
        <v>13073.6</v>
      </c>
      <c r="Y85" s="27">
        <v>15762.7</v>
      </c>
      <c r="Z85" s="27">
        <v>18862.900000000001</v>
      </c>
      <c r="AA85" s="27">
        <v>22364.9</v>
      </c>
      <c r="AB85" s="27">
        <v>26213.4</v>
      </c>
      <c r="AC85" s="27">
        <v>30440.2</v>
      </c>
      <c r="AD85" s="27">
        <v>35076</v>
      </c>
      <c r="AE85" s="27">
        <v>40158.199999999997</v>
      </c>
      <c r="AF85" s="27">
        <v>45655.4</v>
      </c>
      <c r="AG85" s="27">
        <v>51542.5</v>
      </c>
      <c r="AH85" s="27">
        <v>57792.7</v>
      </c>
      <c r="AI85" s="27">
        <v>64298.8</v>
      </c>
      <c r="AJ85" s="27">
        <v>71022.8</v>
      </c>
      <c r="AK85" s="27">
        <v>77876.800000000003</v>
      </c>
      <c r="AL85" s="27">
        <v>84762.4</v>
      </c>
      <c r="AM85" s="27">
        <v>91773</v>
      </c>
      <c r="AN85" s="27">
        <v>98820.7</v>
      </c>
      <c r="AO85" s="27">
        <v>106000.2</v>
      </c>
      <c r="AP85" s="27">
        <v>113478.6</v>
      </c>
      <c r="AQ85" s="27">
        <v>121267.1</v>
      </c>
      <c r="AR85" s="27">
        <v>129306.1</v>
      </c>
      <c r="AS85" s="27">
        <v>137611.5</v>
      </c>
      <c r="AT85" s="27">
        <v>146154.29999999999</v>
      </c>
      <c r="AU85" s="27">
        <v>155004.20000000001</v>
      </c>
      <c r="AV85" s="27">
        <v>164040.20000000001</v>
      </c>
      <c r="AW85" s="27">
        <v>173368.4</v>
      </c>
      <c r="AX85" s="27">
        <v>182817.1</v>
      </c>
      <c r="AY85" s="27">
        <v>192485.2</v>
      </c>
      <c r="AZ85" s="27">
        <v>202253</v>
      </c>
    </row>
    <row r="86" spans="1:52" x14ac:dyDescent="0.35">
      <c r="A86" s="28" t="s">
        <v>97</v>
      </c>
      <c r="B86" s="15">
        <v>1734.6</v>
      </c>
      <c r="C86" s="15">
        <v>1747.3</v>
      </c>
      <c r="D86" s="15">
        <v>1742.6</v>
      </c>
      <c r="E86" s="15">
        <v>1731.8</v>
      </c>
      <c r="F86" s="15">
        <v>1709.1</v>
      </c>
      <c r="G86" s="15">
        <v>2204.6</v>
      </c>
      <c r="H86" s="15">
        <v>2177.6999999999998</v>
      </c>
      <c r="I86" s="15">
        <v>2135.3000000000002</v>
      </c>
      <c r="J86" s="15">
        <v>2181</v>
      </c>
      <c r="K86" s="15">
        <v>2082.1</v>
      </c>
      <c r="L86" s="15">
        <v>2317.8000000000002</v>
      </c>
      <c r="M86" s="15">
        <v>2377.1</v>
      </c>
      <c r="N86" s="15">
        <v>2378.6</v>
      </c>
      <c r="O86" s="15">
        <v>3487.5</v>
      </c>
      <c r="P86" s="15">
        <v>3439.3</v>
      </c>
      <c r="Q86" s="15">
        <v>3680.2</v>
      </c>
      <c r="R86" s="15">
        <v>4106.1000000000004</v>
      </c>
      <c r="S86" s="15">
        <v>4988</v>
      </c>
      <c r="T86" s="15">
        <v>6111</v>
      </c>
      <c r="U86" s="15">
        <v>7428.4</v>
      </c>
      <c r="V86" s="15">
        <v>8903.6</v>
      </c>
      <c r="W86" s="15">
        <v>10784.6</v>
      </c>
      <c r="X86" s="15">
        <v>13073.6</v>
      </c>
      <c r="Y86" s="15">
        <v>15762.1</v>
      </c>
      <c r="Z86" s="15">
        <v>18857.5</v>
      </c>
      <c r="AA86" s="15">
        <v>22352.1</v>
      </c>
      <c r="AB86" s="15">
        <v>26188.3</v>
      </c>
      <c r="AC86" s="15">
        <v>30394.400000000001</v>
      </c>
      <c r="AD86" s="15">
        <v>34998</v>
      </c>
      <c r="AE86" s="15">
        <v>40035.4</v>
      </c>
      <c r="AF86" s="15">
        <v>45466.8</v>
      </c>
      <c r="AG86" s="15">
        <v>51262.2</v>
      </c>
      <c r="AH86" s="15">
        <v>57387.5</v>
      </c>
      <c r="AI86" s="15">
        <v>63723.4</v>
      </c>
      <c r="AJ86" s="15">
        <v>70221.3</v>
      </c>
      <c r="AK86" s="15">
        <v>76784.5</v>
      </c>
      <c r="AL86" s="15">
        <v>83303.100000000006</v>
      </c>
      <c r="AM86" s="15">
        <v>89847.3</v>
      </c>
      <c r="AN86" s="15">
        <v>96310.6</v>
      </c>
      <c r="AO86" s="15">
        <v>102758.6</v>
      </c>
      <c r="AP86" s="15">
        <v>109349.5</v>
      </c>
      <c r="AQ86" s="15">
        <v>116048.9</v>
      </c>
      <c r="AR86" s="15">
        <v>122759.7</v>
      </c>
      <c r="AS86" s="15">
        <v>129448.3</v>
      </c>
      <c r="AT86" s="15">
        <v>136078.5</v>
      </c>
      <c r="AU86" s="15">
        <v>142653.5</v>
      </c>
      <c r="AV86" s="15">
        <v>149079.29999999999</v>
      </c>
      <c r="AW86" s="15">
        <v>155370.9</v>
      </c>
      <c r="AX86" s="15">
        <v>161376.29999999999</v>
      </c>
      <c r="AY86" s="15">
        <v>167148.1</v>
      </c>
      <c r="AZ86" s="15">
        <v>172585.9</v>
      </c>
    </row>
    <row r="87" spans="1:52" x14ac:dyDescent="0.35">
      <c r="A87" s="28" t="s">
        <v>98</v>
      </c>
      <c r="B87" s="29">
        <v>0</v>
      </c>
      <c r="C87" s="29">
        <v>0</v>
      </c>
      <c r="D87" s="29">
        <v>0</v>
      </c>
      <c r="E87" s="29">
        <v>0</v>
      </c>
      <c r="F87" s="29">
        <v>0</v>
      </c>
      <c r="G87" s="29">
        <v>0</v>
      </c>
      <c r="H87" s="29">
        <v>0</v>
      </c>
      <c r="I87" s="29">
        <v>0</v>
      </c>
      <c r="J87" s="29">
        <v>0</v>
      </c>
      <c r="K87" s="29">
        <v>0</v>
      </c>
      <c r="L87" s="29">
        <v>0</v>
      </c>
      <c r="M87" s="29">
        <v>0</v>
      </c>
      <c r="N87" s="29">
        <v>0</v>
      </c>
      <c r="O87" s="29">
        <v>0</v>
      </c>
      <c r="P87" s="29">
        <v>0</v>
      </c>
      <c r="Q87" s="29">
        <v>0</v>
      </c>
      <c r="R87" s="29">
        <v>0</v>
      </c>
      <c r="S87" s="29">
        <v>0</v>
      </c>
      <c r="T87" s="29">
        <v>0</v>
      </c>
      <c r="U87" s="29">
        <v>0</v>
      </c>
      <c r="V87" s="29">
        <v>0</v>
      </c>
      <c r="W87" s="29">
        <v>0</v>
      </c>
      <c r="X87" s="29">
        <v>0</v>
      </c>
      <c r="Y87" s="29">
        <v>0</v>
      </c>
      <c r="Z87" s="29">
        <v>0.7</v>
      </c>
      <c r="AA87" s="29">
        <v>3.2</v>
      </c>
      <c r="AB87" s="29">
        <v>7.3</v>
      </c>
      <c r="AC87" s="29">
        <v>12.8</v>
      </c>
      <c r="AD87" s="29">
        <v>21</v>
      </c>
      <c r="AE87" s="29">
        <v>34.200000000000003</v>
      </c>
      <c r="AF87" s="29">
        <v>53.2</v>
      </c>
      <c r="AG87" s="29">
        <v>79.8</v>
      </c>
      <c r="AH87" s="29">
        <v>113.5</v>
      </c>
      <c r="AI87" s="29">
        <v>157.1</v>
      </c>
      <c r="AJ87" s="29">
        <v>214.7</v>
      </c>
      <c r="AK87" s="29">
        <v>289.39999999999998</v>
      </c>
      <c r="AL87" s="29">
        <v>382.8</v>
      </c>
      <c r="AM87" s="29">
        <v>500.9</v>
      </c>
      <c r="AN87" s="29">
        <v>637.70000000000005</v>
      </c>
      <c r="AO87" s="29">
        <v>794.9</v>
      </c>
      <c r="AP87" s="29">
        <v>982.4</v>
      </c>
      <c r="AQ87" s="15">
        <v>1210.5</v>
      </c>
      <c r="AR87" s="15">
        <v>1485.2</v>
      </c>
      <c r="AS87" s="15">
        <v>1804.7</v>
      </c>
      <c r="AT87" s="15">
        <v>2160.8000000000002</v>
      </c>
      <c r="AU87" s="15">
        <v>2568.6</v>
      </c>
      <c r="AV87" s="15">
        <v>3027.5</v>
      </c>
      <c r="AW87" s="15">
        <v>3556.8</v>
      </c>
      <c r="AX87" s="15">
        <v>4141.7</v>
      </c>
      <c r="AY87" s="15">
        <v>4804.8999999999996</v>
      </c>
      <c r="AZ87" s="15">
        <v>5523.9</v>
      </c>
    </row>
    <row r="88" spans="1:52" x14ac:dyDescent="0.35">
      <c r="A88" s="28" t="s">
        <v>99</v>
      </c>
      <c r="B88" s="29">
        <v>0</v>
      </c>
      <c r="C88" s="29">
        <v>0</v>
      </c>
      <c r="D88" s="29">
        <v>0</v>
      </c>
      <c r="E88" s="29">
        <v>0</v>
      </c>
      <c r="F88" s="29">
        <v>0</v>
      </c>
      <c r="G88" s="29">
        <v>0</v>
      </c>
      <c r="H88" s="29">
        <v>0</v>
      </c>
      <c r="I88" s="29">
        <v>0</v>
      </c>
      <c r="J88" s="29">
        <v>0</v>
      </c>
      <c r="K88" s="29">
        <v>0</v>
      </c>
      <c r="L88" s="29">
        <v>0</v>
      </c>
      <c r="M88" s="29">
        <v>0</v>
      </c>
      <c r="N88" s="29">
        <v>0</v>
      </c>
      <c r="O88" s="29">
        <v>0</v>
      </c>
      <c r="P88" s="29">
        <v>0</v>
      </c>
      <c r="Q88" s="29">
        <v>0</v>
      </c>
      <c r="R88" s="29">
        <v>0</v>
      </c>
      <c r="S88" s="29">
        <v>0</v>
      </c>
      <c r="T88" s="29">
        <v>0</v>
      </c>
      <c r="U88" s="29">
        <v>0</v>
      </c>
      <c r="V88" s="29">
        <v>0</v>
      </c>
      <c r="W88" s="29">
        <v>0</v>
      </c>
      <c r="X88" s="29">
        <v>0</v>
      </c>
      <c r="Y88" s="29">
        <v>0.7</v>
      </c>
      <c r="Z88" s="29">
        <v>4.8</v>
      </c>
      <c r="AA88" s="29">
        <v>9.6</v>
      </c>
      <c r="AB88" s="29">
        <v>17.899999999999999</v>
      </c>
      <c r="AC88" s="29">
        <v>33</v>
      </c>
      <c r="AD88" s="29">
        <v>56.9</v>
      </c>
      <c r="AE88" s="29">
        <v>88.6</v>
      </c>
      <c r="AF88" s="29">
        <v>135.4</v>
      </c>
      <c r="AG88" s="29">
        <v>200.4</v>
      </c>
      <c r="AH88" s="29">
        <v>291.7</v>
      </c>
      <c r="AI88" s="29">
        <v>418.3</v>
      </c>
      <c r="AJ88" s="29">
        <v>586.79999999999995</v>
      </c>
      <c r="AK88" s="29">
        <v>802.9</v>
      </c>
      <c r="AL88" s="15">
        <v>1076.5</v>
      </c>
      <c r="AM88" s="15">
        <v>1424.8</v>
      </c>
      <c r="AN88" s="15">
        <v>1872.4</v>
      </c>
      <c r="AO88" s="15">
        <v>2446.6999999999998</v>
      </c>
      <c r="AP88" s="15">
        <v>3146.6</v>
      </c>
      <c r="AQ88" s="15">
        <v>4007.7</v>
      </c>
      <c r="AR88" s="15">
        <v>5061.1000000000004</v>
      </c>
      <c r="AS88" s="15">
        <v>6358.5</v>
      </c>
      <c r="AT88" s="15">
        <v>7914.9</v>
      </c>
      <c r="AU88" s="15">
        <v>9782.2000000000007</v>
      </c>
      <c r="AV88" s="15">
        <v>11933.4</v>
      </c>
      <c r="AW88" s="15">
        <v>14440.8</v>
      </c>
      <c r="AX88" s="15">
        <v>17299.099999999999</v>
      </c>
      <c r="AY88" s="15">
        <v>20532.2</v>
      </c>
      <c r="AZ88" s="15">
        <v>24143.200000000001</v>
      </c>
    </row>
    <row r="89" spans="1:52" x14ac:dyDescent="0.35">
      <c r="A89" s="28" t="s">
        <v>106</v>
      </c>
      <c r="B89" s="29">
        <v>0</v>
      </c>
      <c r="C89" s="29">
        <v>0</v>
      </c>
      <c r="D89" s="29">
        <v>0</v>
      </c>
      <c r="E89" s="29">
        <v>0</v>
      </c>
      <c r="F89" s="29">
        <v>0</v>
      </c>
      <c r="G89" s="29">
        <v>0</v>
      </c>
      <c r="H89" s="29">
        <v>0</v>
      </c>
      <c r="I89" s="29">
        <v>0</v>
      </c>
      <c r="J89" s="29">
        <v>0</v>
      </c>
      <c r="K89" s="29">
        <v>0</v>
      </c>
      <c r="L89" s="29">
        <v>0</v>
      </c>
      <c r="M89" s="29">
        <v>0</v>
      </c>
      <c r="N89" s="29">
        <v>0</v>
      </c>
      <c r="O89" s="29">
        <v>0</v>
      </c>
      <c r="P89" s="29">
        <v>0</v>
      </c>
      <c r="Q89" s="29">
        <v>0</v>
      </c>
      <c r="R89" s="29">
        <v>0</v>
      </c>
      <c r="S89" s="29">
        <v>0</v>
      </c>
      <c r="T89" s="29">
        <v>0</v>
      </c>
      <c r="U89" s="29">
        <v>0</v>
      </c>
      <c r="V89" s="29">
        <v>0</v>
      </c>
      <c r="W89" s="29">
        <v>0</v>
      </c>
      <c r="X89" s="29">
        <v>0</v>
      </c>
      <c r="Y89" s="29">
        <v>0</v>
      </c>
      <c r="Z89" s="29">
        <v>0</v>
      </c>
      <c r="AA89" s="29">
        <v>0</v>
      </c>
      <c r="AB89" s="29">
        <v>0</v>
      </c>
      <c r="AC89" s="29">
        <v>0</v>
      </c>
      <c r="AD89" s="29">
        <v>0</v>
      </c>
      <c r="AE89" s="29">
        <v>0</v>
      </c>
      <c r="AF89" s="29">
        <v>0</v>
      </c>
      <c r="AG89" s="29">
        <v>0</v>
      </c>
      <c r="AH89" s="29">
        <v>0</v>
      </c>
      <c r="AI89" s="29">
        <v>0</v>
      </c>
      <c r="AJ89" s="29">
        <v>0</v>
      </c>
      <c r="AK89" s="29">
        <v>0</v>
      </c>
      <c r="AL89" s="29">
        <v>0</v>
      </c>
      <c r="AM89" s="29">
        <v>0</v>
      </c>
      <c r="AN89" s="29">
        <v>0</v>
      </c>
      <c r="AO89" s="29">
        <v>0</v>
      </c>
      <c r="AP89" s="29">
        <v>0</v>
      </c>
      <c r="AQ89" s="29">
        <v>0</v>
      </c>
      <c r="AR89" s="29">
        <v>0</v>
      </c>
      <c r="AS89" s="29">
        <v>0</v>
      </c>
      <c r="AT89" s="29">
        <v>0</v>
      </c>
      <c r="AU89" s="29">
        <v>0</v>
      </c>
      <c r="AV89" s="29">
        <v>0</v>
      </c>
      <c r="AW89" s="29">
        <v>0</v>
      </c>
      <c r="AX89" s="29">
        <v>0</v>
      </c>
      <c r="AY89" s="29">
        <v>0</v>
      </c>
      <c r="AZ89" s="29">
        <v>0</v>
      </c>
    </row>
    <row r="90" spans="1:52" x14ac:dyDescent="0.35">
      <c r="A90" s="26" t="s">
        <v>100</v>
      </c>
      <c r="B90" s="30">
        <v>0</v>
      </c>
      <c r="C90" s="30">
        <v>0</v>
      </c>
      <c r="D90" s="30">
        <v>0</v>
      </c>
      <c r="E90" s="30">
        <v>0</v>
      </c>
      <c r="F90" s="30">
        <v>0</v>
      </c>
      <c r="G90" s="30">
        <v>0</v>
      </c>
      <c r="H90" s="30">
        <v>0</v>
      </c>
      <c r="I90" s="30">
        <v>0</v>
      </c>
      <c r="J90" s="30">
        <v>0</v>
      </c>
      <c r="K90" s="30">
        <v>0</v>
      </c>
      <c r="L90" s="30">
        <v>0</v>
      </c>
      <c r="M90" s="30">
        <v>0</v>
      </c>
      <c r="N90" s="30">
        <v>0</v>
      </c>
      <c r="O90" s="30">
        <v>0</v>
      </c>
      <c r="P90" s="30">
        <v>0</v>
      </c>
      <c r="Q90" s="30">
        <v>0</v>
      </c>
      <c r="R90" s="30">
        <v>0.7</v>
      </c>
      <c r="S90" s="30">
        <v>3.3</v>
      </c>
      <c r="T90" s="30">
        <v>5.8</v>
      </c>
      <c r="U90" s="30">
        <v>8.4</v>
      </c>
      <c r="V90" s="30">
        <v>12.3</v>
      </c>
      <c r="W90" s="30">
        <v>12.3</v>
      </c>
      <c r="X90" s="30">
        <v>12.3</v>
      </c>
      <c r="Y90" s="30">
        <v>12.2</v>
      </c>
      <c r="Z90" s="30">
        <v>12.1</v>
      </c>
      <c r="AA90" s="30">
        <v>11.9</v>
      </c>
      <c r="AB90" s="30">
        <v>11.6</v>
      </c>
      <c r="AC90" s="30">
        <v>11.3</v>
      </c>
      <c r="AD90" s="30">
        <v>10.9</v>
      </c>
      <c r="AE90" s="30">
        <v>10.4</v>
      </c>
      <c r="AF90" s="30">
        <v>72.599999999999994</v>
      </c>
      <c r="AG90" s="30">
        <v>310.8</v>
      </c>
      <c r="AH90" s="30">
        <v>762.5</v>
      </c>
      <c r="AI90" s="27">
        <v>1460.8</v>
      </c>
      <c r="AJ90" s="27">
        <v>2430.1999999999998</v>
      </c>
      <c r="AK90" s="27">
        <v>3674.2</v>
      </c>
      <c r="AL90" s="27">
        <v>5192.3999999999996</v>
      </c>
      <c r="AM90" s="27">
        <v>6980.3</v>
      </c>
      <c r="AN90" s="27">
        <v>9018.2999999999993</v>
      </c>
      <c r="AO90" s="27">
        <v>11293.2</v>
      </c>
      <c r="AP90" s="27">
        <v>13806.7</v>
      </c>
      <c r="AQ90" s="27">
        <v>16560.2</v>
      </c>
      <c r="AR90" s="27">
        <v>19499.400000000001</v>
      </c>
      <c r="AS90" s="27">
        <v>22631.599999999999</v>
      </c>
      <c r="AT90" s="27">
        <v>25908.799999999999</v>
      </c>
      <c r="AU90" s="27">
        <v>29321.599999999999</v>
      </c>
      <c r="AV90" s="27">
        <v>32814.199999999997</v>
      </c>
      <c r="AW90" s="27">
        <v>36438.699999999997</v>
      </c>
      <c r="AX90" s="27">
        <v>40106.6</v>
      </c>
      <c r="AY90" s="27">
        <v>43837.7</v>
      </c>
      <c r="AZ90" s="27">
        <v>47538.7</v>
      </c>
    </row>
    <row r="91" spans="1:52" x14ac:dyDescent="0.35">
      <c r="A91" s="28" t="s">
        <v>101</v>
      </c>
      <c r="B91" s="29">
        <v>0</v>
      </c>
      <c r="C91" s="29">
        <v>0</v>
      </c>
      <c r="D91" s="29">
        <v>0</v>
      </c>
      <c r="E91" s="29">
        <v>0</v>
      </c>
      <c r="F91" s="29">
        <v>0</v>
      </c>
      <c r="G91" s="29">
        <v>0</v>
      </c>
      <c r="H91" s="29">
        <v>0</v>
      </c>
      <c r="I91" s="29">
        <v>0</v>
      </c>
      <c r="J91" s="29">
        <v>0</v>
      </c>
      <c r="K91" s="29">
        <v>0</v>
      </c>
      <c r="L91" s="29">
        <v>0</v>
      </c>
      <c r="M91" s="29">
        <v>0</v>
      </c>
      <c r="N91" s="29">
        <v>0</v>
      </c>
      <c r="O91" s="29">
        <v>0</v>
      </c>
      <c r="P91" s="29">
        <v>0</v>
      </c>
      <c r="Q91" s="29">
        <v>0</v>
      </c>
      <c r="R91" s="29">
        <v>0</v>
      </c>
      <c r="S91" s="29">
        <v>0</v>
      </c>
      <c r="T91" s="29">
        <v>0</v>
      </c>
      <c r="U91" s="29">
        <v>0</v>
      </c>
      <c r="V91" s="29">
        <v>0</v>
      </c>
      <c r="W91" s="29">
        <v>0</v>
      </c>
      <c r="X91" s="29">
        <v>0</v>
      </c>
      <c r="Y91" s="29">
        <v>0</v>
      </c>
      <c r="Z91" s="29">
        <v>0</v>
      </c>
      <c r="AA91" s="29">
        <v>0</v>
      </c>
      <c r="AB91" s="29">
        <v>0</v>
      </c>
      <c r="AC91" s="29">
        <v>0</v>
      </c>
      <c r="AD91" s="29">
        <v>0</v>
      </c>
      <c r="AE91" s="29">
        <v>0</v>
      </c>
      <c r="AF91" s="29">
        <v>34.200000000000003</v>
      </c>
      <c r="AG91" s="29">
        <v>176.7</v>
      </c>
      <c r="AH91" s="29">
        <v>466.8</v>
      </c>
      <c r="AI91" s="29">
        <v>936.3</v>
      </c>
      <c r="AJ91" s="15">
        <v>1616.5</v>
      </c>
      <c r="AK91" s="15">
        <v>2526.1999999999998</v>
      </c>
      <c r="AL91" s="15">
        <v>3675.2</v>
      </c>
      <c r="AM91" s="15">
        <v>5070.8999999999996</v>
      </c>
      <c r="AN91" s="15">
        <v>6717.2</v>
      </c>
      <c r="AO91" s="15">
        <v>8621.2999999999993</v>
      </c>
      <c r="AP91" s="15">
        <v>10784.2</v>
      </c>
      <c r="AQ91" s="15">
        <v>13209.2</v>
      </c>
      <c r="AR91" s="15">
        <v>15846.7</v>
      </c>
      <c r="AS91" s="15">
        <v>18710.099999999999</v>
      </c>
      <c r="AT91" s="15">
        <v>21758.7</v>
      </c>
      <c r="AU91" s="15">
        <v>24986.5</v>
      </c>
      <c r="AV91" s="15">
        <v>28331.7</v>
      </c>
      <c r="AW91" s="15">
        <v>31829.3</v>
      </c>
      <c r="AX91" s="15">
        <v>35407.4</v>
      </c>
      <c r="AY91" s="15">
        <v>39068</v>
      </c>
      <c r="AZ91" s="15">
        <v>42711.1</v>
      </c>
    </row>
    <row r="92" spans="1:52" x14ac:dyDescent="0.35">
      <c r="A92" s="28" t="s">
        <v>109</v>
      </c>
      <c r="B92" s="29">
        <v>0</v>
      </c>
      <c r="C92" s="29">
        <v>0</v>
      </c>
      <c r="D92" s="29">
        <v>0</v>
      </c>
      <c r="E92" s="29">
        <v>0</v>
      </c>
      <c r="F92" s="29">
        <v>0</v>
      </c>
      <c r="G92" s="29">
        <v>0</v>
      </c>
      <c r="H92" s="29">
        <v>0</v>
      </c>
      <c r="I92" s="29">
        <v>0</v>
      </c>
      <c r="J92" s="29">
        <v>0</v>
      </c>
      <c r="K92" s="29">
        <v>0</v>
      </c>
      <c r="L92" s="29">
        <v>0</v>
      </c>
      <c r="M92" s="29">
        <v>0</v>
      </c>
      <c r="N92" s="29">
        <v>0</v>
      </c>
      <c r="O92" s="29">
        <v>0</v>
      </c>
      <c r="P92" s="29">
        <v>0</v>
      </c>
      <c r="Q92" s="29">
        <v>0</v>
      </c>
      <c r="R92" s="29">
        <v>0.7</v>
      </c>
      <c r="S92" s="29">
        <v>3.3</v>
      </c>
      <c r="T92" s="29">
        <v>5.8</v>
      </c>
      <c r="U92" s="29">
        <v>8.4</v>
      </c>
      <c r="V92" s="29">
        <v>12.3</v>
      </c>
      <c r="W92" s="29">
        <v>12.3</v>
      </c>
      <c r="X92" s="29">
        <v>12.3</v>
      </c>
      <c r="Y92" s="29">
        <v>12.2</v>
      </c>
      <c r="Z92" s="29">
        <v>12.1</v>
      </c>
      <c r="AA92" s="29">
        <v>11.9</v>
      </c>
      <c r="AB92" s="29">
        <v>11.6</v>
      </c>
      <c r="AC92" s="29">
        <v>11.3</v>
      </c>
      <c r="AD92" s="29">
        <v>10.9</v>
      </c>
      <c r="AE92" s="29">
        <v>10.4</v>
      </c>
      <c r="AF92" s="29">
        <v>38.4</v>
      </c>
      <c r="AG92" s="29">
        <v>134.1</v>
      </c>
      <c r="AH92" s="29">
        <v>295.7</v>
      </c>
      <c r="AI92" s="29">
        <v>524.5</v>
      </c>
      <c r="AJ92" s="29">
        <v>813.7</v>
      </c>
      <c r="AK92" s="15">
        <v>1147.9000000000001</v>
      </c>
      <c r="AL92" s="15">
        <v>1517.3</v>
      </c>
      <c r="AM92" s="15">
        <v>1909.4</v>
      </c>
      <c r="AN92" s="15">
        <v>2301.1</v>
      </c>
      <c r="AO92" s="15">
        <v>2671.9</v>
      </c>
      <c r="AP92" s="15">
        <v>3022.4</v>
      </c>
      <c r="AQ92" s="15">
        <v>3350.9</v>
      </c>
      <c r="AR92" s="15">
        <v>3652.7</v>
      </c>
      <c r="AS92" s="15">
        <v>3921.5</v>
      </c>
      <c r="AT92" s="15">
        <v>4150.1000000000004</v>
      </c>
      <c r="AU92" s="15">
        <v>4335.1000000000004</v>
      </c>
      <c r="AV92" s="15">
        <v>4482.5</v>
      </c>
      <c r="AW92" s="15">
        <v>4609.3</v>
      </c>
      <c r="AX92" s="15">
        <v>4699.2</v>
      </c>
      <c r="AY92" s="15">
        <v>4769.7</v>
      </c>
      <c r="AZ92" s="15">
        <v>4827.6000000000004</v>
      </c>
    </row>
    <row r="93" spans="1:52" x14ac:dyDescent="0.35">
      <c r="A93" s="22" t="s">
        <v>83</v>
      </c>
      <c r="B93" s="23">
        <v>1564050.6</v>
      </c>
      <c r="C93" s="23">
        <v>1610007.5</v>
      </c>
      <c r="D93" s="23">
        <v>1660332.8</v>
      </c>
      <c r="E93" s="23">
        <v>1669390.8</v>
      </c>
      <c r="F93" s="23">
        <v>1813531.1</v>
      </c>
      <c r="G93" s="23">
        <v>1859124</v>
      </c>
      <c r="H93" s="23">
        <v>1915952.1</v>
      </c>
      <c r="I93" s="23">
        <v>1987617.1</v>
      </c>
      <c r="J93" s="23">
        <v>1955419.2</v>
      </c>
      <c r="K93" s="23">
        <v>1770665.9</v>
      </c>
      <c r="L93" s="23">
        <v>1822387.2</v>
      </c>
      <c r="M93" s="23">
        <v>1813067.2</v>
      </c>
      <c r="N93" s="23">
        <v>1756616.3</v>
      </c>
      <c r="O93" s="23">
        <v>1782500.9</v>
      </c>
      <c r="P93" s="23">
        <v>1791256.3</v>
      </c>
      <c r="Q93" s="23">
        <v>1839969.9</v>
      </c>
      <c r="R93" s="23">
        <v>1931829.1</v>
      </c>
      <c r="S93" s="23">
        <v>2010762.7</v>
      </c>
      <c r="T93" s="23">
        <v>2072976.4</v>
      </c>
      <c r="U93" s="23">
        <v>2119197.2000000002</v>
      </c>
      <c r="V93" s="23">
        <v>2153917.5</v>
      </c>
      <c r="W93" s="23">
        <v>2184805.5</v>
      </c>
      <c r="X93" s="23">
        <v>2212028.5</v>
      </c>
      <c r="Y93" s="23">
        <v>2238907.7000000002</v>
      </c>
      <c r="Z93" s="23">
        <v>2263693.7000000002</v>
      </c>
      <c r="AA93" s="23">
        <v>2287595.7999999998</v>
      </c>
      <c r="AB93" s="23">
        <v>2312217.7000000002</v>
      </c>
      <c r="AC93" s="23">
        <v>2337159.5</v>
      </c>
      <c r="AD93" s="23">
        <v>2362316.2999999998</v>
      </c>
      <c r="AE93" s="23">
        <v>2387840.4</v>
      </c>
      <c r="AF93" s="23">
        <v>2413675.5</v>
      </c>
      <c r="AG93" s="23">
        <v>2438890.7999999998</v>
      </c>
      <c r="AH93" s="23">
        <v>2465334.2999999998</v>
      </c>
      <c r="AI93" s="23">
        <v>2489668.2000000002</v>
      </c>
      <c r="AJ93" s="23">
        <v>2514353.1</v>
      </c>
      <c r="AK93" s="23">
        <v>2539181.1</v>
      </c>
      <c r="AL93" s="23">
        <v>2564443.9</v>
      </c>
      <c r="AM93" s="23">
        <v>2590178.7000000002</v>
      </c>
      <c r="AN93" s="23">
        <v>2616704.2000000002</v>
      </c>
      <c r="AO93" s="23">
        <v>2643302.7000000002</v>
      </c>
      <c r="AP93" s="23">
        <v>2670313.2000000002</v>
      </c>
      <c r="AQ93" s="23">
        <v>2698901.5</v>
      </c>
      <c r="AR93" s="23">
        <v>2728638.4</v>
      </c>
      <c r="AS93" s="23">
        <v>2758664.8</v>
      </c>
      <c r="AT93" s="23">
        <v>2789785.3</v>
      </c>
      <c r="AU93" s="23">
        <v>2821342.6</v>
      </c>
      <c r="AV93" s="23">
        <v>2852955.1</v>
      </c>
      <c r="AW93" s="23">
        <v>2884627.4</v>
      </c>
      <c r="AX93" s="23">
        <v>2916762.8</v>
      </c>
      <c r="AY93" s="23">
        <v>2949005.7</v>
      </c>
      <c r="AZ93" s="23">
        <v>2982013.7</v>
      </c>
    </row>
    <row r="94" spans="1:52" x14ac:dyDescent="0.35">
      <c r="A94" s="24" t="s">
        <v>84</v>
      </c>
      <c r="B94" s="25">
        <v>86604.5</v>
      </c>
      <c r="C94" s="25">
        <v>90531</v>
      </c>
      <c r="D94" s="25">
        <v>92199.2</v>
      </c>
      <c r="E94" s="25">
        <v>96176.8</v>
      </c>
      <c r="F94" s="25">
        <v>99830.8</v>
      </c>
      <c r="G94" s="25">
        <v>103193.3</v>
      </c>
      <c r="H94" s="25">
        <v>105213.2</v>
      </c>
      <c r="I94" s="25">
        <v>111318.8</v>
      </c>
      <c r="J94" s="25">
        <v>110758.8</v>
      </c>
      <c r="K94" s="25">
        <v>109811.8</v>
      </c>
      <c r="L94" s="25">
        <v>112165.1</v>
      </c>
      <c r="M94" s="25">
        <v>113488.3</v>
      </c>
      <c r="N94" s="25">
        <v>111168</v>
      </c>
      <c r="O94" s="25">
        <v>111432.3</v>
      </c>
      <c r="P94" s="25">
        <v>114741.5</v>
      </c>
      <c r="Q94" s="25">
        <v>117316.1</v>
      </c>
      <c r="R94" s="25">
        <v>120064</v>
      </c>
      <c r="S94" s="25">
        <v>123511.6</v>
      </c>
      <c r="T94" s="25">
        <v>126805.7</v>
      </c>
      <c r="U94" s="25">
        <v>129693.1</v>
      </c>
      <c r="V94" s="25">
        <v>132353.9</v>
      </c>
      <c r="W94" s="25">
        <v>134763.70000000001</v>
      </c>
      <c r="X94" s="25">
        <v>136985.1</v>
      </c>
      <c r="Y94" s="25">
        <v>139277.1</v>
      </c>
      <c r="Z94" s="25">
        <v>141613.4</v>
      </c>
      <c r="AA94" s="25">
        <v>143891.6</v>
      </c>
      <c r="AB94" s="25">
        <v>146257.1</v>
      </c>
      <c r="AC94" s="25">
        <v>148786.70000000001</v>
      </c>
      <c r="AD94" s="25">
        <v>151309.9</v>
      </c>
      <c r="AE94" s="25">
        <v>153847.6</v>
      </c>
      <c r="AF94" s="25">
        <v>156408.5</v>
      </c>
      <c r="AG94" s="25">
        <v>158979.5</v>
      </c>
      <c r="AH94" s="25">
        <v>161552.9</v>
      </c>
      <c r="AI94" s="25">
        <v>163970</v>
      </c>
      <c r="AJ94" s="25">
        <v>166426.29999999999</v>
      </c>
      <c r="AK94" s="25">
        <v>168926.4</v>
      </c>
      <c r="AL94" s="25">
        <v>171458.6</v>
      </c>
      <c r="AM94" s="25">
        <v>174090.5</v>
      </c>
      <c r="AN94" s="25">
        <v>176785.8</v>
      </c>
      <c r="AO94" s="25">
        <v>179546.4</v>
      </c>
      <c r="AP94" s="25">
        <v>182370.5</v>
      </c>
      <c r="AQ94" s="25">
        <v>185345.2</v>
      </c>
      <c r="AR94" s="25">
        <v>188387.8</v>
      </c>
      <c r="AS94" s="25">
        <v>191512.2</v>
      </c>
      <c r="AT94" s="25">
        <v>194730.6</v>
      </c>
      <c r="AU94" s="25">
        <v>198082.5</v>
      </c>
      <c r="AV94" s="25">
        <v>201513.7</v>
      </c>
      <c r="AW94" s="25">
        <v>204963.4</v>
      </c>
      <c r="AX94" s="25">
        <v>208471.3</v>
      </c>
      <c r="AY94" s="25">
        <v>212019.4</v>
      </c>
      <c r="AZ94" s="25">
        <v>215611.4</v>
      </c>
    </row>
    <row r="95" spans="1:52" x14ac:dyDescent="0.35">
      <c r="A95" s="26" t="s">
        <v>91</v>
      </c>
      <c r="B95" s="27">
        <v>86593.1</v>
      </c>
      <c r="C95" s="27">
        <v>90518.399999999994</v>
      </c>
      <c r="D95" s="27">
        <v>92186.2</v>
      </c>
      <c r="E95" s="27">
        <v>96163.7</v>
      </c>
      <c r="F95" s="27">
        <v>99814.1</v>
      </c>
      <c r="G95" s="27">
        <v>103176.9</v>
      </c>
      <c r="H95" s="27">
        <v>105196.7</v>
      </c>
      <c r="I95" s="27">
        <v>111302.2</v>
      </c>
      <c r="J95" s="27">
        <v>110743</v>
      </c>
      <c r="K95" s="27">
        <v>109795.3</v>
      </c>
      <c r="L95" s="27">
        <v>112148.3</v>
      </c>
      <c r="M95" s="27">
        <v>113468.2</v>
      </c>
      <c r="N95" s="27">
        <v>111133.4</v>
      </c>
      <c r="O95" s="27">
        <v>111381.8</v>
      </c>
      <c r="P95" s="27">
        <v>114670.3</v>
      </c>
      <c r="Q95" s="27">
        <v>117222.2</v>
      </c>
      <c r="R95" s="27">
        <v>119911.5</v>
      </c>
      <c r="S95" s="27">
        <v>123269.8</v>
      </c>
      <c r="T95" s="27">
        <v>126446.6</v>
      </c>
      <c r="U95" s="27">
        <v>129191.4</v>
      </c>
      <c r="V95" s="27">
        <v>131166.70000000001</v>
      </c>
      <c r="W95" s="27">
        <v>132836.79999999999</v>
      </c>
      <c r="X95" s="27">
        <v>134315</v>
      </c>
      <c r="Y95" s="27">
        <v>135866.5</v>
      </c>
      <c r="Z95" s="27">
        <v>137368</v>
      </c>
      <c r="AA95" s="27">
        <v>138617.9</v>
      </c>
      <c r="AB95" s="27">
        <v>139766.29999999999</v>
      </c>
      <c r="AC95" s="27">
        <v>140894.9</v>
      </c>
      <c r="AD95" s="27">
        <v>141832.70000000001</v>
      </c>
      <c r="AE95" s="27">
        <v>142592.9</v>
      </c>
      <c r="AF95" s="27">
        <v>143148.9</v>
      </c>
      <c r="AG95" s="27">
        <v>143462.70000000001</v>
      </c>
      <c r="AH95" s="27">
        <v>143479</v>
      </c>
      <c r="AI95" s="27">
        <v>143079.29999999999</v>
      </c>
      <c r="AJ95" s="27">
        <v>142419.79999999999</v>
      </c>
      <c r="AK95" s="27">
        <v>141528.79999999999</v>
      </c>
      <c r="AL95" s="27">
        <v>140416.4</v>
      </c>
      <c r="AM95" s="27">
        <v>139187.4</v>
      </c>
      <c r="AN95" s="27">
        <v>137868.6</v>
      </c>
      <c r="AO95" s="27">
        <v>136540</v>
      </c>
      <c r="AP95" s="27">
        <v>135255.20000000001</v>
      </c>
      <c r="AQ95" s="27">
        <v>134159.1</v>
      </c>
      <c r="AR95" s="27">
        <v>133222.29999999999</v>
      </c>
      <c r="AS95" s="27">
        <v>132513.20000000001</v>
      </c>
      <c r="AT95" s="27">
        <v>132023.29999999999</v>
      </c>
      <c r="AU95" s="27">
        <v>131795.4</v>
      </c>
      <c r="AV95" s="27">
        <v>131780.70000000001</v>
      </c>
      <c r="AW95" s="27">
        <v>131946.79999999999</v>
      </c>
      <c r="AX95" s="27">
        <v>132284.5</v>
      </c>
      <c r="AY95" s="27">
        <v>132720</v>
      </c>
      <c r="AZ95" s="27">
        <v>133261.5</v>
      </c>
    </row>
    <row r="96" spans="1:52" x14ac:dyDescent="0.35">
      <c r="A96" s="28" t="s">
        <v>102</v>
      </c>
      <c r="B96" s="29">
        <v>189.9</v>
      </c>
      <c r="C96" s="29">
        <v>286.60000000000002</v>
      </c>
      <c r="D96" s="29">
        <v>408.6</v>
      </c>
      <c r="E96" s="29">
        <v>476.7</v>
      </c>
      <c r="F96" s="29">
        <v>510.7</v>
      </c>
      <c r="G96" s="29">
        <v>545.4</v>
      </c>
      <c r="H96" s="29">
        <v>600.70000000000005</v>
      </c>
      <c r="I96" s="29">
        <v>613.29999999999995</v>
      </c>
      <c r="J96" s="29">
        <v>628.6</v>
      </c>
      <c r="K96" s="29">
        <v>602.20000000000005</v>
      </c>
      <c r="L96" s="29">
        <v>617.4</v>
      </c>
      <c r="M96" s="29">
        <v>620.70000000000005</v>
      </c>
      <c r="N96" s="29">
        <v>612.4</v>
      </c>
      <c r="O96" s="29">
        <v>605.29999999999995</v>
      </c>
      <c r="P96" s="29">
        <v>617.1</v>
      </c>
      <c r="Q96" s="29">
        <v>599.6</v>
      </c>
      <c r="R96" s="29">
        <v>577.1</v>
      </c>
      <c r="S96" s="29">
        <v>565.70000000000005</v>
      </c>
      <c r="T96" s="29">
        <v>550.6</v>
      </c>
      <c r="U96" s="29">
        <v>550.6</v>
      </c>
      <c r="V96" s="29">
        <v>542.6</v>
      </c>
      <c r="W96" s="29">
        <v>548</v>
      </c>
      <c r="X96" s="29">
        <v>562.9</v>
      </c>
      <c r="Y96" s="29">
        <v>587.29999999999995</v>
      </c>
      <c r="Z96" s="29">
        <v>616.29999999999995</v>
      </c>
      <c r="AA96" s="29">
        <v>644.29999999999995</v>
      </c>
      <c r="AB96" s="29">
        <v>671</v>
      </c>
      <c r="AC96" s="29">
        <v>695.5</v>
      </c>
      <c r="AD96" s="29">
        <v>716.5</v>
      </c>
      <c r="AE96" s="29">
        <v>733.9</v>
      </c>
      <c r="AF96" s="29">
        <v>748.5</v>
      </c>
      <c r="AG96" s="29">
        <v>760</v>
      </c>
      <c r="AH96" s="29">
        <v>768.8</v>
      </c>
      <c r="AI96" s="29">
        <v>774.9</v>
      </c>
      <c r="AJ96" s="29">
        <v>778.8</v>
      </c>
      <c r="AK96" s="29">
        <v>780.3</v>
      </c>
      <c r="AL96" s="29">
        <v>780</v>
      </c>
      <c r="AM96" s="29">
        <v>777.9</v>
      </c>
      <c r="AN96" s="29">
        <v>774.8</v>
      </c>
      <c r="AO96" s="29">
        <v>771.2</v>
      </c>
      <c r="AP96" s="29">
        <v>767.6</v>
      </c>
      <c r="AQ96" s="29">
        <v>764.6</v>
      </c>
      <c r="AR96" s="29">
        <v>762.6</v>
      </c>
      <c r="AS96" s="29">
        <v>761.2</v>
      </c>
      <c r="AT96" s="29">
        <v>761</v>
      </c>
      <c r="AU96" s="29">
        <v>762</v>
      </c>
      <c r="AV96" s="29">
        <v>764.4</v>
      </c>
      <c r="AW96" s="29">
        <v>767.4</v>
      </c>
      <c r="AX96" s="29">
        <v>771.6</v>
      </c>
      <c r="AY96" s="29">
        <v>776.7</v>
      </c>
      <c r="AZ96" s="29">
        <v>782.7</v>
      </c>
    </row>
    <row r="97" spans="1:52" x14ac:dyDescent="0.35">
      <c r="A97" s="28" t="s">
        <v>92</v>
      </c>
      <c r="B97" s="15">
        <v>10045.299999999999</v>
      </c>
      <c r="C97" s="15">
        <v>9590.7999999999993</v>
      </c>
      <c r="D97" s="15">
        <v>8976.4</v>
      </c>
      <c r="E97" s="15">
        <v>8484.2000000000007</v>
      </c>
      <c r="F97" s="15">
        <v>7836.9</v>
      </c>
      <c r="G97" s="15">
        <v>7345.4</v>
      </c>
      <c r="H97" s="15">
        <v>6887.8</v>
      </c>
      <c r="I97" s="15">
        <v>6510.4</v>
      </c>
      <c r="J97" s="15">
        <v>6052.8</v>
      </c>
      <c r="K97" s="15">
        <v>5653.3</v>
      </c>
      <c r="L97" s="15">
        <v>5355.5</v>
      </c>
      <c r="M97" s="15">
        <v>5050.1000000000004</v>
      </c>
      <c r="N97" s="15">
        <v>4720.7</v>
      </c>
      <c r="O97" s="15">
        <v>4568.3</v>
      </c>
      <c r="P97" s="15">
        <v>4418</v>
      </c>
      <c r="Q97" s="15">
        <v>4409.5</v>
      </c>
      <c r="R97" s="15">
        <v>4440.2</v>
      </c>
      <c r="S97" s="15">
        <v>4514.7</v>
      </c>
      <c r="T97" s="15">
        <v>4584.8</v>
      </c>
      <c r="U97" s="15">
        <v>4667</v>
      </c>
      <c r="V97" s="15">
        <v>4795.5</v>
      </c>
      <c r="W97" s="15">
        <v>4920.5</v>
      </c>
      <c r="X97" s="15">
        <v>5037.7</v>
      </c>
      <c r="Y97" s="15">
        <v>5157.6000000000004</v>
      </c>
      <c r="Z97" s="15">
        <v>5274.7</v>
      </c>
      <c r="AA97" s="15">
        <v>5386</v>
      </c>
      <c r="AB97" s="15">
        <v>5491.6</v>
      </c>
      <c r="AC97" s="15">
        <v>5592.6</v>
      </c>
      <c r="AD97" s="15">
        <v>5679.3</v>
      </c>
      <c r="AE97" s="15">
        <v>5751.1</v>
      </c>
      <c r="AF97" s="15">
        <v>5806.4</v>
      </c>
      <c r="AG97" s="15">
        <v>5844.5</v>
      </c>
      <c r="AH97" s="15">
        <v>5864.4</v>
      </c>
      <c r="AI97" s="15">
        <v>5869.1</v>
      </c>
      <c r="AJ97" s="15">
        <v>5862</v>
      </c>
      <c r="AK97" s="15">
        <v>5845.6</v>
      </c>
      <c r="AL97" s="15">
        <v>5821</v>
      </c>
      <c r="AM97" s="15">
        <v>5791.4</v>
      </c>
      <c r="AN97" s="15">
        <v>5757.8</v>
      </c>
      <c r="AO97" s="15">
        <v>5723.6</v>
      </c>
      <c r="AP97" s="15">
        <v>5691</v>
      </c>
      <c r="AQ97" s="15">
        <v>5663.9</v>
      </c>
      <c r="AR97" s="15">
        <v>5643.9</v>
      </c>
      <c r="AS97" s="15">
        <v>5632.4</v>
      </c>
      <c r="AT97" s="15">
        <v>5629.4</v>
      </c>
      <c r="AU97" s="15">
        <v>5636.2</v>
      </c>
      <c r="AV97" s="15">
        <v>5652.1</v>
      </c>
      <c r="AW97" s="15">
        <v>5675.4</v>
      </c>
      <c r="AX97" s="15">
        <v>5706.2</v>
      </c>
      <c r="AY97" s="15">
        <v>5743.8</v>
      </c>
      <c r="AZ97" s="15">
        <v>5788.7</v>
      </c>
    </row>
    <row r="98" spans="1:52" x14ac:dyDescent="0.35">
      <c r="A98" s="28" t="s">
        <v>103</v>
      </c>
      <c r="B98" s="29">
        <v>17</v>
      </c>
      <c r="C98" s="29">
        <v>20.100000000000001</v>
      </c>
      <c r="D98" s="29">
        <v>24.3</v>
      </c>
      <c r="E98" s="29">
        <v>29.3</v>
      </c>
      <c r="F98" s="29">
        <v>33.700000000000003</v>
      </c>
      <c r="G98" s="29">
        <v>39.5</v>
      </c>
      <c r="H98" s="29">
        <v>96.3</v>
      </c>
      <c r="I98" s="29">
        <v>120.1</v>
      </c>
      <c r="J98" s="29">
        <v>157.5</v>
      </c>
      <c r="K98" s="29">
        <v>210.4</v>
      </c>
      <c r="L98" s="29">
        <v>269.5</v>
      </c>
      <c r="M98" s="29">
        <v>284.8</v>
      </c>
      <c r="N98" s="29">
        <v>284.3</v>
      </c>
      <c r="O98" s="29">
        <v>295.10000000000002</v>
      </c>
      <c r="P98" s="29">
        <v>316.89999999999998</v>
      </c>
      <c r="Q98" s="29">
        <v>328.8</v>
      </c>
      <c r="R98" s="29">
        <v>344.5</v>
      </c>
      <c r="S98" s="29">
        <v>365.7</v>
      </c>
      <c r="T98" s="29">
        <v>390.4</v>
      </c>
      <c r="U98" s="29">
        <v>416.3</v>
      </c>
      <c r="V98" s="29">
        <v>439.4</v>
      </c>
      <c r="W98" s="29">
        <v>467.1</v>
      </c>
      <c r="X98" s="29">
        <v>498.8</v>
      </c>
      <c r="Y98" s="29">
        <v>538.4</v>
      </c>
      <c r="Z98" s="29">
        <v>584</v>
      </c>
      <c r="AA98" s="29">
        <v>633.6</v>
      </c>
      <c r="AB98" s="29">
        <v>687.3</v>
      </c>
      <c r="AC98" s="29">
        <v>743.9</v>
      </c>
      <c r="AD98" s="29">
        <v>803</v>
      </c>
      <c r="AE98" s="29">
        <v>864.4</v>
      </c>
      <c r="AF98" s="29">
        <v>928.3</v>
      </c>
      <c r="AG98" s="29">
        <v>994.5</v>
      </c>
      <c r="AH98" s="15">
        <v>1062.5</v>
      </c>
      <c r="AI98" s="15">
        <v>1131.5999999999999</v>
      </c>
      <c r="AJ98" s="15">
        <v>1202.3</v>
      </c>
      <c r="AK98" s="15">
        <v>1274.2</v>
      </c>
      <c r="AL98" s="15">
        <v>1347.9</v>
      </c>
      <c r="AM98" s="15">
        <v>1423</v>
      </c>
      <c r="AN98" s="15">
        <v>1500.9</v>
      </c>
      <c r="AO98" s="15">
        <v>1581.9</v>
      </c>
      <c r="AP98" s="15">
        <v>1666.9</v>
      </c>
      <c r="AQ98" s="15">
        <v>1757</v>
      </c>
      <c r="AR98" s="15">
        <v>1855</v>
      </c>
      <c r="AS98" s="15">
        <v>1959.2</v>
      </c>
      <c r="AT98" s="15">
        <v>2072.6999999999998</v>
      </c>
      <c r="AU98" s="15">
        <v>2195</v>
      </c>
      <c r="AV98" s="15">
        <v>2326.4</v>
      </c>
      <c r="AW98" s="15">
        <v>2465.5</v>
      </c>
      <c r="AX98" s="15">
        <v>2615.1</v>
      </c>
      <c r="AY98" s="15">
        <v>2771.7</v>
      </c>
      <c r="AZ98" s="15">
        <v>2938.5</v>
      </c>
    </row>
    <row r="99" spans="1:52" x14ac:dyDescent="0.35">
      <c r="A99" s="28" t="s">
        <v>104</v>
      </c>
      <c r="B99" s="29">
        <v>0</v>
      </c>
      <c r="C99" s="29">
        <v>0</v>
      </c>
      <c r="D99" s="29">
        <v>0</v>
      </c>
      <c r="E99" s="29">
        <v>0</v>
      </c>
      <c r="F99" s="29">
        <v>0</v>
      </c>
      <c r="G99" s="29">
        <v>0</v>
      </c>
      <c r="H99" s="29">
        <v>0</v>
      </c>
      <c r="I99" s="29">
        <v>0</v>
      </c>
      <c r="J99" s="29">
        <v>0</v>
      </c>
      <c r="K99" s="29">
        <v>0</v>
      </c>
      <c r="L99" s="29">
        <v>0</v>
      </c>
      <c r="M99" s="29">
        <v>0</v>
      </c>
      <c r="N99" s="29">
        <v>0</v>
      </c>
      <c r="O99" s="29">
        <v>0</v>
      </c>
      <c r="P99" s="29">
        <v>0</v>
      </c>
      <c r="Q99" s="29">
        <v>0</v>
      </c>
      <c r="R99" s="29">
        <v>1.1000000000000001</v>
      </c>
      <c r="S99" s="29">
        <v>2.7</v>
      </c>
      <c r="T99" s="29">
        <v>4.9000000000000004</v>
      </c>
      <c r="U99" s="29">
        <v>7.5</v>
      </c>
      <c r="V99" s="29">
        <v>13.6</v>
      </c>
      <c r="W99" s="29">
        <v>19.7</v>
      </c>
      <c r="X99" s="29">
        <v>25.9</v>
      </c>
      <c r="Y99" s="29">
        <v>32.1</v>
      </c>
      <c r="Z99" s="29">
        <v>38.799999999999997</v>
      </c>
      <c r="AA99" s="29">
        <v>46.6</v>
      </c>
      <c r="AB99" s="29">
        <v>55.4</v>
      </c>
      <c r="AC99" s="29">
        <v>65.400000000000006</v>
      </c>
      <c r="AD99" s="29">
        <v>76.599999999999994</v>
      </c>
      <c r="AE99" s="29">
        <v>89.3</v>
      </c>
      <c r="AF99" s="29">
        <v>103.7</v>
      </c>
      <c r="AG99" s="29">
        <v>120</v>
      </c>
      <c r="AH99" s="29">
        <v>138.4</v>
      </c>
      <c r="AI99" s="29">
        <v>158.9</v>
      </c>
      <c r="AJ99" s="29">
        <v>182</v>
      </c>
      <c r="AK99" s="29">
        <v>207.8</v>
      </c>
      <c r="AL99" s="29">
        <v>236.6</v>
      </c>
      <c r="AM99" s="29">
        <v>268.7</v>
      </c>
      <c r="AN99" s="29">
        <v>304.3</v>
      </c>
      <c r="AO99" s="29">
        <v>343.8</v>
      </c>
      <c r="AP99" s="29">
        <v>387.7</v>
      </c>
      <c r="AQ99" s="29">
        <v>436.4</v>
      </c>
      <c r="AR99" s="29">
        <v>490.8</v>
      </c>
      <c r="AS99" s="29">
        <v>551</v>
      </c>
      <c r="AT99" s="29">
        <v>617.9</v>
      </c>
      <c r="AU99" s="29">
        <v>691.9</v>
      </c>
      <c r="AV99" s="29">
        <v>773.6</v>
      </c>
      <c r="AW99" s="29">
        <v>862.8</v>
      </c>
      <c r="AX99" s="29">
        <v>960.6</v>
      </c>
      <c r="AY99" s="15">
        <v>1067.4000000000001</v>
      </c>
      <c r="AZ99" s="15">
        <v>1183.2</v>
      </c>
    </row>
    <row r="100" spans="1:52" x14ac:dyDescent="0.35">
      <c r="A100" s="28" t="s">
        <v>93</v>
      </c>
      <c r="B100" s="15">
        <v>76341.100000000006</v>
      </c>
      <c r="C100" s="15">
        <v>80620.899999999994</v>
      </c>
      <c r="D100" s="15">
        <v>82776.899999999994</v>
      </c>
      <c r="E100" s="15">
        <v>87173.5</v>
      </c>
      <c r="F100" s="15">
        <v>91432.8</v>
      </c>
      <c r="G100" s="15">
        <v>95246.6</v>
      </c>
      <c r="H100" s="15">
        <v>97612</v>
      </c>
      <c r="I100" s="15">
        <v>104058.3</v>
      </c>
      <c r="J100" s="15">
        <v>103904.1</v>
      </c>
      <c r="K100" s="15">
        <v>103329.4</v>
      </c>
      <c r="L100" s="15">
        <v>105905.8</v>
      </c>
      <c r="M100" s="15">
        <v>107512.7</v>
      </c>
      <c r="N100" s="15">
        <v>105515.9</v>
      </c>
      <c r="O100" s="15">
        <v>105913.1</v>
      </c>
      <c r="P100" s="15">
        <v>109318.3</v>
      </c>
      <c r="Q100" s="15">
        <v>111884.3</v>
      </c>
      <c r="R100" s="15">
        <v>114548.6</v>
      </c>
      <c r="S100" s="15">
        <v>117820.9</v>
      </c>
      <c r="T100" s="15">
        <v>120915.9</v>
      </c>
      <c r="U100" s="15">
        <v>123549.8</v>
      </c>
      <c r="V100" s="15">
        <v>125375.4</v>
      </c>
      <c r="W100" s="15">
        <v>126881.4</v>
      </c>
      <c r="X100" s="15">
        <v>128189.5</v>
      </c>
      <c r="Y100" s="15">
        <v>129550.8</v>
      </c>
      <c r="Z100" s="15">
        <v>130853.7</v>
      </c>
      <c r="AA100" s="15">
        <v>131906.70000000001</v>
      </c>
      <c r="AB100" s="15">
        <v>132859.9</v>
      </c>
      <c r="AC100" s="15">
        <v>133796</v>
      </c>
      <c r="AD100" s="15">
        <v>134555.20000000001</v>
      </c>
      <c r="AE100" s="15">
        <v>135151.4</v>
      </c>
      <c r="AF100" s="15">
        <v>135558.29999999999</v>
      </c>
      <c r="AG100" s="15">
        <v>135738.9</v>
      </c>
      <c r="AH100" s="15">
        <v>135638.29999999999</v>
      </c>
      <c r="AI100" s="15">
        <v>135136.20000000001</v>
      </c>
      <c r="AJ100" s="15">
        <v>134383.5</v>
      </c>
      <c r="AK100" s="15">
        <v>133406.1</v>
      </c>
      <c r="AL100" s="15">
        <v>132211.5</v>
      </c>
      <c r="AM100" s="15">
        <v>130900.8</v>
      </c>
      <c r="AN100" s="15">
        <v>129497.1</v>
      </c>
      <c r="AO100" s="15">
        <v>128075.4</v>
      </c>
      <c r="AP100" s="15">
        <v>126684.1</v>
      </c>
      <c r="AQ100" s="15">
        <v>125461</v>
      </c>
      <c r="AR100" s="15">
        <v>124370</v>
      </c>
      <c r="AS100" s="15">
        <v>123477.9</v>
      </c>
      <c r="AT100" s="15">
        <v>122769.8</v>
      </c>
      <c r="AU100" s="15">
        <v>122284.7</v>
      </c>
      <c r="AV100" s="15">
        <v>121970.1</v>
      </c>
      <c r="AW100" s="15">
        <v>121794.6</v>
      </c>
      <c r="AX100" s="15">
        <v>121740.4</v>
      </c>
      <c r="AY100" s="15">
        <v>121733</v>
      </c>
      <c r="AZ100" s="15">
        <v>121772.5</v>
      </c>
    </row>
    <row r="101" spans="1:52" x14ac:dyDescent="0.35">
      <c r="A101" s="28" t="s">
        <v>94</v>
      </c>
      <c r="B101" s="29">
        <v>0</v>
      </c>
      <c r="C101" s="29">
        <v>0</v>
      </c>
      <c r="D101" s="29">
        <v>0</v>
      </c>
      <c r="E101" s="29">
        <v>0</v>
      </c>
      <c r="F101" s="29">
        <v>0</v>
      </c>
      <c r="G101" s="29">
        <v>0</v>
      </c>
      <c r="H101" s="29">
        <v>0</v>
      </c>
      <c r="I101" s="29">
        <v>0</v>
      </c>
      <c r="J101" s="29">
        <v>0</v>
      </c>
      <c r="K101" s="29">
        <v>0</v>
      </c>
      <c r="L101" s="29">
        <v>0</v>
      </c>
      <c r="M101" s="29">
        <v>0</v>
      </c>
      <c r="N101" s="29">
        <v>0</v>
      </c>
      <c r="O101" s="29">
        <v>0</v>
      </c>
      <c r="P101" s="29">
        <v>0</v>
      </c>
      <c r="Q101" s="29">
        <v>0</v>
      </c>
      <c r="R101" s="29">
        <v>0</v>
      </c>
      <c r="S101" s="29">
        <v>0</v>
      </c>
      <c r="T101" s="29">
        <v>0</v>
      </c>
      <c r="U101" s="29">
        <v>0.1</v>
      </c>
      <c r="V101" s="29">
        <v>0.1</v>
      </c>
      <c r="W101" s="29">
        <v>0.2</v>
      </c>
      <c r="X101" s="29">
        <v>0.3</v>
      </c>
      <c r="Y101" s="29">
        <v>0.4</v>
      </c>
      <c r="Z101" s="29">
        <v>0.6</v>
      </c>
      <c r="AA101" s="29">
        <v>0.8</v>
      </c>
      <c r="AB101" s="29">
        <v>1.1000000000000001</v>
      </c>
      <c r="AC101" s="29">
        <v>1.5</v>
      </c>
      <c r="AD101" s="29">
        <v>2.1</v>
      </c>
      <c r="AE101" s="29">
        <v>2.8</v>
      </c>
      <c r="AF101" s="29">
        <v>3.7</v>
      </c>
      <c r="AG101" s="29">
        <v>5</v>
      </c>
      <c r="AH101" s="29">
        <v>6.6</v>
      </c>
      <c r="AI101" s="29">
        <v>8.6</v>
      </c>
      <c r="AJ101" s="29">
        <v>11.2</v>
      </c>
      <c r="AK101" s="29">
        <v>14.8</v>
      </c>
      <c r="AL101" s="29">
        <v>19.5</v>
      </c>
      <c r="AM101" s="29">
        <v>25.6</v>
      </c>
      <c r="AN101" s="29">
        <v>33.6</v>
      </c>
      <c r="AO101" s="29">
        <v>44.1</v>
      </c>
      <c r="AP101" s="29">
        <v>57.9</v>
      </c>
      <c r="AQ101" s="29">
        <v>76</v>
      </c>
      <c r="AR101" s="29">
        <v>100</v>
      </c>
      <c r="AS101" s="29">
        <v>131.5</v>
      </c>
      <c r="AT101" s="29">
        <v>172.5</v>
      </c>
      <c r="AU101" s="29">
        <v>225.6</v>
      </c>
      <c r="AV101" s="29">
        <v>294.10000000000002</v>
      </c>
      <c r="AW101" s="29">
        <v>381</v>
      </c>
      <c r="AX101" s="29">
        <v>490.6</v>
      </c>
      <c r="AY101" s="29">
        <v>627.4</v>
      </c>
      <c r="AZ101" s="29">
        <v>795.8</v>
      </c>
    </row>
    <row r="102" spans="1:52" x14ac:dyDescent="0.35">
      <c r="A102" s="28" t="s">
        <v>105</v>
      </c>
      <c r="B102" s="29">
        <v>0</v>
      </c>
      <c r="C102" s="29">
        <v>0</v>
      </c>
      <c r="D102" s="29">
        <v>0</v>
      </c>
      <c r="E102" s="29">
        <v>0</v>
      </c>
      <c r="F102" s="29">
        <v>0</v>
      </c>
      <c r="G102" s="29">
        <v>0</v>
      </c>
      <c r="H102" s="29">
        <v>0</v>
      </c>
      <c r="I102" s="29">
        <v>0</v>
      </c>
      <c r="J102" s="29">
        <v>0</v>
      </c>
      <c r="K102" s="29">
        <v>0</v>
      </c>
      <c r="L102" s="29">
        <v>0</v>
      </c>
      <c r="M102" s="29">
        <v>0</v>
      </c>
      <c r="N102" s="29">
        <v>0</v>
      </c>
      <c r="O102" s="29">
        <v>0</v>
      </c>
      <c r="P102" s="29">
        <v>0</v>
      </c>
      <c r="Q102" s="29">
        <v>0</v>
      </c>
      <c r="R102" s="29">
        <v>0</v>
      </c>
      <c r="S102" s="29">
        <v>0</v>
      </c>
      <c r="T102" s="29">
        <v>0</v>
      </c>
      <c r="U102" s="29">
        <v>0</v>
      </c>
      <c r="V102" s="29">
        <v>0</v>
      </c>
      <c r="W102" s="29">
        <v>0</v>
      </c>
      <c r="X102" s="29">
        <v>0</v>
      </c>
      <c r="Y102" s="29">
        <v>0</v>
      </c>
      <c r="Z102" s="29">
        <v>0</v>
      </c>
      <c r="AA102" s="29">
        <v>0</v>
      </c>
      <c r="AB102" s="29">
        <v>0</v>
      </c>
      <c r="AC102" s="29">
        <v>0</v>
      </c>
      <c r="AD102" s="29">
        <v>0</v>
      </c>
      <c r="AE102" s="29">
        <v>0</v>
      </c>
      <c r="AF102" s="29">
        <v>0</v>
      </c>
      <c r="AG102" s="29">
        <v>0</v>
      </c>
      <c r="AH102" s="29">
        <v>0</v>
      </c>
      <c r="AI102" s="29">
        <v>0</v>
      </c>
      <c r="AJ102" s="29">
        <v>0</v>
      </c>
      <c r="AK102" s="29">
        <v>0</v>
      </c>
      <c r="AL102" s="29">
        <v>0</v>
      </c>
      <c r="AM102" s="29">
        <v>0</v>
      </c>
      <c r="AN102" s="29">
        <v>0</v>
      </c>
      <c r="AO102" s="29">
        <v>0</v>
      </c>
      <c r="AP102" s="29">
        <v>0</v>
      </c>
      <c r="AQ102" s="29">
        <v>0</v>
      </c>
      <c r="AR102" s="29">
        <v>0</v>
      </c>
      <c r="AS102" s="29">
        <v>0</v>
      </c>
      <c r="AT102" s="29">
        <v>0</v>
      </c>
      <c r="AU102" s="29">
        <v>0</v>
      </c>
      <c r="AV102" s="29">
        <v>0</v>
      </c>
      <c r="AW102" s="29">
        <v>0</v>
      </c>
      <c r="AX102" s="29">
        <v>0</v>
      </c>
      <c r="AY102" s="29">
        <v>0</v>
      </c>
      <c r="AZ102" s="29">
        <v>0</v>
      </c>
    </row>
    <row r="103" spans="1:52" x14ac:dyDescent="0.35">
      <c r="A103" s="26" t="s">
        <v>95</v>
      </c>
      <c r="B103" s="30">
        <v>0</v>
      </c>
      <c r="C103" s="30">
        <v>0</v>
      </c>
      <c r="D103" s="30">
        <v>0</v>
      </c>
      <c r="E103" s="30">
        <v>0</v>
      </c>
      <c r="F103" s="30">
        <v>0</v>
      </c>
      <c r="G103" s="30">
        <v>0</v>
      </c>
      <c r="H103" s="30">
        <v>0</v>
      </c>
      <c r="I103" s="30">
        <v>0</v>
      </c>
      <c r="J103" s="30">
        <v>0</v>
      </c>
      <c r="K103" s="30">
        <v>0</v>
      </c>
      <c r="L103" s="30">
        <v>0</v>
      </c>
      <c r="M103" s="30">
        <v>0</v>
      </c>
      <c r="N103" s="30">
        <v>0</v>
      </c>
      <c r="O103" s="30">
        <v>0</v>
      </c>
      <c r="P103" s="30">
        <v>0</v>
      </c>
      <c r="Q103" s="30">
        <v>0</v>
      </c>
      <c r="R103" s="30">
        <v>36.4</v>
      </c>
      <c r="S103" s="30">
        <v>95.2</v>
      </c>
      <c r="T103" s="30">
        <v>175.5</v>
      </c>
      <c r="U103" s="30">
        <v>275.89999999999998</v>
      </c>
      <c r="V103" s="30">
        <v>570.9</v>
      </c>
      <c r="W103" s="30">
        <v>964.4</v>
      </c>
      <c r="X103" s="27">
        <v>1423.7</v>
      </c>
      <c r="Y103" s="27">
        <v>1932.6</v>
      </c>
      <c r="Z103" s="27">
        <v>2528.3000000000002</v>
      </c>
      <c r="AA103" s="27">
        <v>3257.3</v>
      </c>
      <c r="AB103" s="27">
        <v>4110.8</v>
      </c>
      <c r="AC103" s="27">
        <v>5078.1000000000004</v>
      </c>
      <c r="AD103" s="27">
        <v>6150</v>
      </c>
      <c r="AE103" s="27">
        <v>7320</v>
      </c>
      <c r="AF103" s="27">
        <v>8592.7000000000007</v>
      </c>
      <c r="AG103" s="27">
        <v>9970.2000000000007</v>
      </c>
      <c r="AH103" s="27">
        <v>11472.6</v>
      </c>
      <c r="AI103" s="27">
        <v>13069.7</v>
      </c>
      <c r="AJ103" s="27">
        <v>14782.4</v>
      </c>
      <c r="AK103" s="27">
        <v>16590.099999999999</v>
      </c>
      <c r="AL103" s="27">
        <v>18478.099999999999</v>
      </c>
      <c r="AM103" s="27">
        <v>20417.8</v>
      </c>
      <c r="AN103" s="27">
        <v>22377.4</v>
      </c>
      <c r="AO103" s="27">
        <v>24305.200000000001</v>
      </c>
      <c r="AP103" s="27">
        <v>26169.4</v>
      </c>
      <c r="AQ103" s="27">
        <v>27923.8</v>
      </c>
      <c r="AR103" s="27">
        <v>29529.7</v>
      </c>
      <c r="AS103" s="27">
        <v>30955.9</v>
      </c>
      <c r="AT103" s="27">
        <v>32207.599999999999</v>
      </c>
      <c r="AU103" s="27">
        <v>33273.300000000003</v>
      </c>
      <c r="AV103" s="27">
        <v>34161.599999999999</v>
      </c>
      <c r="AW103" s="27">
        <v>34856.9</v>
      </c>
      <c r="AX103" s="27">
        <v>35393.5</v>
      </c>
      <c r="AY103" s="27">
        <v>35799.699999999997</v>
      </c>
      <c r="AZ103" s="27">
        <v>36089.599999999999</v>
      </c>
    </row>
    <row r="104" spans="1:52" x14ac:dyDescent="0.35">
      <c r="A104" s="28" t="s">
        <v>102</v>
      </c>
      <c r="B104" s="29">
        <v>0</v>
      </c>
      <c r="C104" s="29">
        <v>0</v>
      </c>
      <c r="D104" s="29">
        <v>0</v>
      </c>
      <c r="E104" s="29">
        <v>0</v>
      </c>
      <c r="F104" s="29">
        <v>0</v>
      </c>
      <c r="G104" s="29">
        <v>0</v>
      </c>
      <c r="H104" s="29">
        <v>0</v>
      </c>
      <c r="I104" s="29">
        <v>0</v>
      </c>
      <c r="J104" s="29">
        <v>0</v>
      </c>
      <c r="K104" s="29">
        <v>0</v>
      </c>
      <c r="L104" s="29">
        <v>0</v>
      </c>
      <c r="M104" s="29">
        <v>0</v>
      </c>
      <c r="N104" s="29">
        <v>0</v>
      </c>
      <c r="O104" s="29">
        <v>0</v>
      </c>
      <c r="P104" s="29">
        <v>0</v>
      </c>
      <c r="Q104" s="29">
        <v>0</v>
      </c>
      <c r="R104" s="29">
        <v>0</v>
      </c>
      <c r="S104" s="29">
        <v>0</v>
      </c>
      <c r="T104" s="29">
        <v>0</v>
      </c>
      <c r="U104" s="29">
        <v>0</v>
      </c>
      <c r="V104" s="29">
        <v>0</v>
      </c>
      <c r="W104" s="29">
        <v>0</v>
      </c>
      <c r="X104" s="29">
        <v>0</v>
      </c>
      <c r="Y104" s="29">
        <v>0</v>
      </c>
      <c r="Z104" s="29">
        <v>0</v>
      </c>
      <c r="AA104" s="29">
        <v>0</v>
      </c>
      <c r="AB104" s="29">
        <v>0</v>
      </c>
      <c r="AC104" s="29">
        <v>0</v>
      </c>
      <c r="AD104" s="29">
        <v>0</v>
      </c>
      <c r="AE104" s="29">
        <v>0</v>
      </c>
      <c r="AF104" s="29">
        <v>0</v>
      </c>
      <c r="AG104" s="29">
        <v>0</v>
      </c>
      <c r="AH104" s="29">
        <v>0</v>
      </c>
      <c r="AI104" s="29">
        <v>0</v>
      </c>
      <c r="AJ104" s="29">
        <v>0</v>
      </c>
      <c r="AK104" s="29">
        <v>0</v>
      </c>
      <c r="AL104" s="29">
        <v>0</v>
      </c>
      <c r="AM104" s="29">
        <v>0</v>
      </c>
      <c r="AN104" s="29">
        <v>0</v>
      </c>
      <c r="AO104" s="29">
        <v>0</v>
      </c>
      <c r="AP104" s="29">
        <v>0</v>
      </c>
      <c r="AQ104" s="29">
        <v>0</v>
      </c>
      <c r="AR104" s="29">
        <v>0</v>
      </c>
      <c r="AS104" s="29">
        <v>0</v>
      </c>
      <c r="AT104" s="29">
        <v>0</v>
      </c>
      <c r="AU104" s="29">
        <v>0</v>
      </c>
      <c r="AV104" s="29">
        <v>0</v>
      </c>
      <c r="AW104" s="29">
        <v>0</v>
      </c>
      <c r="AX104" s="29">
        <v>0</v>
      </c>
      <c r="AY104" s="29">
        <v>0</v>
      </c>
      <c r="AZ104" s="29">
        <v>0</v>
      </c>
    </row>
    <row r="105" spans="1:52" x14ac:dyDescent="0.35">
      <c r="A105" s="28" t="s">
        <v>92</v>
      </c>
      <c r="B105" s="29">
        <v>0</v>
      </c>
      <c r="C105" s="29">
        <v>0</v>
      </c>
      <c r="D105" s="29">
        <v>0</v>
      </c>
      <c r="E105" s="29">
        <v>0</v>
      </c>
      <c r="F105" s="29">
        <v>0</v>
      </c>
      <c r="G105" s="29">
        <v>0</v>
      </c>
      <c r="H105" s="29">
        <v>0</v>
      </c>
      <c r="I105" s="29">
        <v>0</v>
      </c>
      <c r="J105" s="29">
        <v>0</v>
      </c>
      <c r="K105" s="29">
        <v>0</v>
      </c>
      <c r="L105" s="29">
        <v>0</v>
      </c>
      <c r="M105" s="29">
        <v>0</v>
      </c>
      <c r="N105" s="29">
        <v>0</v>
      </c>
      <c r="O105" s="29">
        <v>0</v>
      </c>
      <c r="P105" s="29">
        <v>0</v>
      </c>
      <c r="Q105" s="29">
        <v>0</v>
      </c>
      <c r="R105" s="29">
        <v>3.4</v>
      </c>
      <c r="S105" s="29">
        <v>8.6</v>
      </c>
      <c r="T105" s="29">
        <v>15.7</v>
      </c>
      <c r="U105" s="29">
        <v>24.6</v>
      </c>
      <c r="V105" s="29">
        <v>51.4</v>
      </c>
      <c r="W105" s="29">
        <v>87.1</v>
      </c>
      <c r="X105" s="29">
        <v>128.4</v>
      </c>
      <c r="Y105" s="29">
        <v>173.9</v>
      </c>
      <c r="Z105" s="29">
        <v>227.1</v>
      </c>
      <c r="AA105" s="29">
        <v>292.3</v>
      </c>
      <c r="AB105" s="29">
        <v>368.9</v>
      </c>
      <c r="AC105" s="29">
        <v>455.9</v>
      </c>
      <c r="AD105" s="29">
        <v>552.70000000000005</v>
      </c>
      <c r="AE105" s="29">
        <v>658.6</v>
      </c>
      <c r="AF105" s="29">
        <v>774.4</v>
      </c>
      <c r="AG105" s="29">
        <v>900.2</v>
      </c>
      <c r="AH105" s="15">
        <v>1038.0999999999999</v>
      </c>
      <c r="AI105" s="15">
        <v>1185.5</v>
      </c>
      <c r="AJ105" s="15">
        <v>1344.3</v>
      </c>
      <c r="AK105" s="15">
        <v>1513.2</v>
      </c>
      <c r="AL105" s="15">
        <v>1690.4</v>
      </c>
      <c r="AM105" s="15">
        <v>1874</v>
      </c>
      <c r="AN105" s="15">
        <v>2060.6999999999998</v>
      </c>
      <c r="AO105" s="15">
        <v>2246.3000000000002</v>
      </c>
      <c r="AP105" s="15">
        <v>2427.3000000000002</v>
      </c>
      <c r="AQ105" s="15">
        <v>2600.1</v>
      </c>
      <c r="AR105" s="15">
        <v>2760.5</v>
      </c>
      <c r="AS105" s="15">
        <v>2906.1</v>
      </c>
      <c r="AT105" s="15">
        <v>3036.8</v>
      </c>
      <c r="AU105" s="15">
        <v>3151.8</v>
      </c>
      <c r="AV105" s="15">
        <v>3251.5</v>
      </c>
      <c r="AW105" s="15">
        <v>3334.6</v>
      </c>
      <c r="AX105" s="15">
        <v>3404</v>
      </c>
      <c r="AY105" s="15">
        <v>3462.7</v>
      </c>
      <c r="AZ105" s="15">
        <v>3511.5</v>
      </c>
    </row>
    <row r="106" spans="1:52" x14ac:dyDescent="0.35">
      <c r="A106" s="28" t="s">
        <v>103</v>
      </c>
      <c r="B106" s="29">
        <v>0</v>
      </c>
      <c r="C106" s="29">
        <v>0</v>
      </c>
      <c r="D106" s="29">
        <v>0</v>
      </c>
      <c r="E106" s="29">
        <v>0</v>
      </c>
      <c r="F106" s="29">
        <v>0</v>
      </c>
      <c r="G106" s="29">
        <v>0</v>
      </c>
      <c r="H106" s="29">
        <v>0</v>
      </c>
      <c r="I106" s="29">
        <v>0</v>
      </c>
      <c r="J106" s="29">
        <v>0</v>
      </c>
      <c r="K106" s="29">
        <v>0</v>
      </c>
      <c r="L106" s="29">
        <v>0</v>
      </c>
      <c r="M106" s="29">
        <v>0</v>
      </c>
      <c r="N106" s="29">
        <v>0</v>
      </c>
      <c r="O106" s="29">
        <v>0</v>
      </c>
      <c r="P106" s="29">
        <v>0</v>
      </c>
      <c r="Q106" s="29">
        <v>0</v>
      </c>
      <c r="R106" s="29">
        <v>0</v>
      </c>
      <c r="S106" s="29">
        <v>0</v>
      </c>
      <c r="T106" s="29">
        <v>0</v>
      </c>
      <c r="U106" s="29">
        <v>0</v>
      </c>
      <c r="V106" s="29">
        <v>0</v>
      </c>
      <c r="W106" s="29">
        <v>0</v>
      </c>
      <c r="X106" s="29">
        <v>0</v>
      </c>
      <c r="Y106" s="29">
        <v>0</v>
      </c>
      <c r="Z106" s="29">
        <v>0</v>
      </c>
      <c r="AA106" s="29">
        <v>0</v>
      </c>
      <c r="AB106" s="29">
        <v>0</v>
      </c>
      <c r="AC106" s="29">
        <v>0</v>
      </c>
      <c r="AD106" s="29">
        <v>0</v>
      </c>
      <c r="AE106" s="29">
        <v>0</v>
      </c>
      <c r="AF106" s="29">
        <v>0</v>
      </c>
      <c r="AG106" s="29">
        <v>0</v>
      </c>
      <c r="AH106" s="29">
        <v>0</v>
      </c>
      <c r="AI106" s="29">
        <v>0</v>
      </c>
      <c r="AJ106" s="29">
        <v>0</v>
      </c>
      <c r="AK106" s="29">
        <v>0</v>
      </c>
      <c r="AL106" s="29">
        <v>0</v>
      </c>
      <c r="AM106" s="29">
        <v>0</v>
      </c>
      <c r="AN106" s="29">
        <v>0</v>
      </c>
      <c r="AO106" s="29">
        <v>0</v>
      </c>
      <c r="AP106" s="29">
        <v>0</v>
      </c>
      <c r="AQ106" s="29">
        <v>0</v>
      </c>
      <c r="AR106" s="29">
        <v>0</v>
      </c>
      <c r="AS106" s="29">
        <v>0</v>
      </c>
      <c r="AT106" s="29">
        <v>0</v>
      </c>
      <c r="AU106" s="29">
        <v>0</v>
      </c>
      <c r="AV106" s="29">
        <v>0</v>
      </c>
      <c r="AW106" s="29">
        <v>0</v>
      </c>
      <c r="AX106" s="29">
        <v>0</v>
      </c>
      <c r="AY106" s="29">
        <v>0</v>
      </c>
      <c r="AZ106" s="29">
        <v>0</v>
      </c>
    </row>
    <row r="107" spans="1:52" x14ac:dyDescent="0.35">
      <c r="A107" s="28" t="s">
        <v>104</v>
      </c>
      <c r="B107" s="29">
        <v>0</v>
      </c>
      <c r="C107" s="29">
        <v>0</v>
      </c>
      <c r="D107" s="29">
        <v>0</v>
      </c>
      <c r="E107" s="29">
        <v>0</v>
      </c>
      <c r="F107" s="29">
        <v>0</v>
      </c>
      <c r="G107" s="29">
        <v>0</v>
      </c>
      <c r="H107" s="29">
        <v>0</v>
      </c>
      <c r="I107" s="29">
        <v>0</v>
      </c>
      <c r="J107" s="29">
        <v>0</v>
      </c>
      <c r="K107" s="29">
        <v>0</v>
      </c>
      <c r="L107" s="29">
        <v>0</v>
      </c>
      <c r="M107" s="29">
        <v>0</v>
      </c>
      <c r="N107" s="29">
        <v>0</v>
      </c>
      <c r="O107" s="29">
        <v>0</v>
      </c>
      <c r="P107" s="29">
        <v>0</v>
      </c>
      <c r="Q107" s="29">
        <v>0</v>
      </c>
      <c r="R107" s="29">
        <v>0</v>
      </c>
      <c r="S107" s="29">
        <v>0</v>
      </c>
      <c r="T107" s="29">
        <v>0</v>
      </c>
      <c r="U107" s="29">
        <v>0</v>
      </c>
      <c r="V107" s="29">
        <v>0</v>
      </c>
      <c r="W107" s="29">
        <v>0</v>
      </c>
      <c r="X107" s="29">
        <v>0</v>
      </c>
      <c r="Y107" s="29">
        <v>0</v>
      </c>
      <c r="Z107" s="29">
        <v>0</v>
      </c>
      <c r="AA107" s="29">
        <v>0</v>
      </c>
      <c r="AB107" s="29">
        <v>0</v>
      </c>
      <c r="AC107" s="29">
        <v>0</v>
      </c>
      <c r="AD107" s="29">
        <v>0</v>
      </c>
      <c r="AE107" s="29">
        <v>0</v>
      </c>
      <c r="AF107" s="29">
        <v>0</v>
      </c>
      <c r="AG107" s="29">
        <v>0</v>
      </c>
      <c r="AH107" s="29">
        <v>0</v>
      </c>
      <c r="AI107" s="29">
        <v>0</v>
      </c>
      <c r="AJ107" s="29">
        <v>0</v>
      </c>
      <c r="AK107" s="29">
        <v>0</v>
      </c>
      <c r="AL107" s="29">
        <v>0</v>
      </c>
      <c r="AM107" s="29">
        <v>0</v>
      </c>
      <c r="AN107" s="29">
        <v>0</v>
      </c>
      <c r="AO107" s="29">
        <v>0</v>
      </c>
      <c r="AP107" s="29">
        <v>0</v>
      </c>
      <c r="AQ107" s="29">
        <v>0</v>
      </c>
      <c r="AR107" s="29">
        <v>0</v>
      </c>
      <c r="AS107" s="29">
        <v>0</v>
      </c>
      <c r="AT107" s="29">
        <v>0</v>
      </c>
      <c r="AU107" s="29">
        <v>0</v>
      </c>
      <c r="AV107" s="29">
        <v>0</v>
      </c>
      <c r="AW107" s="29">
        <v>0</v>
      </c>
      <c r="AX107" s="29">
        <v>0</v>
      </c>
      <c r="AY107" s="29">
        <v>0</v>
      </c>
      <c r="AZ107" s="29">
        <v>0</v>
      </c>
    </row>
    <row r="108" spans="1:52" x14ac:dyDescent="0.35">
      <c r="A108" s="28" t="s">
        <v>93</v>
      </c>
      <c r="B108" s="29">
        <v>0</v>
      </c>
      <c r="C108" s="29">
        <v>0</v>
      </c>
      <c r="D108" s="29">
        <v>0</v>
      </c>
      <c r="E108" s="29">
        <v>0</v>
      </c>
      <c r="F108" s="29">
        <v>0</v>
      </c>
      <c r="G108" s="29">
        <v>0</v>
      </c>
      <c r="H108" s="29">
        <v>0</v>
      </c>
      <c r="I108" s="29">
        <v>0</v>
      </c>
      <c r="J108" s="29">
        <v>0</v>
      </c>
      <c r="K108" s="29">
        <v>0</v>
      </c>
      <c r="L108" s="29">
        <v>0</v>
      </c>
      <c r="M108" s="29">
        <v>0</v>
      </c>
      <c r="N108" s="29">
        <v>0</v>
      </c>
      <c r="O108" s="29">
        <v>0</v>
      </c>
      <c r="P108" s="29">
        <v>0</v>
      </c>
      <c r="Q108" s="29">
        <v>0</v>
      </c>
      <c r="R108" s="29">
        <v>33</v>
      </c>
      <c r="S108" s="29">
        <v>86.6</v>
      </c>
      <c r="T108" s="29">
        <v>159.80000000000001</v>
      </c>
      <c r="U108" s="29">
        <v>251.3</v>
      </c>
      <c r="V108" s="29">
        <v>519.4</v>
      </c>
      <c r="W108" s="29">
        <v>877.3</v>
      </c>
      <c r="X108" s="15">
        <v>1295.3</v>
      </c>
      <c r="Y108" s="15">
        <v>1758.7</v>
      </c>
      <c r="Z108" s="15">
        <v>2301.1999999999998</v>
      </c>
      <c r="AA108" s="15">
        <v>2964.9</v>
      </c>
      <c r="AB108" s="15">
        <v>3741.9</v>
      </c>
      <c r="AC108" s="15">
        <v>4622.1000000000004</v>
      </c>
      <c r="AD108" s="15">
        <v>5597.4</v>
      </c>
      <c r="AE108" s="15">
        <v>6661.4</v>
      </c>
      <c r="AF108" s="15">
        <v>7818.3</v>
      </c>
      <c r="AG108" s="15">
        <v>9070</v>
      </c>
      <c r="AH108" s="15">
        <v>10434.5</v>
      </c>
      <c r="AI108" s="15">
        <v>11884.1</v>
      </c>
      <c r="AJ108" s="15">
        <v>13438.1</v>
      </c>
      <c r="AK108" s="15">
        <v>15076.9</v>
      </c>
      <c r="AL108" s="15">
        <v>16787.7</v>
      </c>
      <c r="AM108" s="15">
        <v>18543.8</v>
      </c>
      <c r="AN108" s="15">
        <v>20316.7</v>
      </c>
      <c r="AO108" s="15">
        <v>22058.9</v>
      </c>
      <c r="AP108" s="15">
        <v>23742</v>
      </c>
      <c r="AQ108" s="15">
        <v>25323.7</v>
      </c>
      <c r="AR108" s="15">
        <v>26769.3</v>
      </c>
      <c r="AS108" s="15">
        <v>28049.8</v>
      </c>
      <c r="AT108" s="15">
        <v>29170.9</v>
      </c>
      <c r="AU108" s="15">
        <v>30121.5</v>
      </c>
      <c r="AV108" s="15">
        <v>30910.1</v>
      </c>
      <c r="AW108" s="15">
        <v>31522.3</v>
      </c>
      <c r="AX108" s="15">
        <v>31989.5</v>
      </c>
      <c r="AY108" s="15">
        <v>32337.1</v>
      </c>
      <c r="AZ108" s="15">
        <v>32578</v>
      </c>
    </row>
    <row r="109" spans="1:52" x14ac:dyDescent="0.35">
      <c r="A109" s="28" t="s">
        <v>94</v>
      </c>
      <c r="B109" s="29">
        <v>0</v>
      </c>
      <c r="C109" s="29">
        <v>0</v>
      </c>
      <c r="D109" s="29">
        <v>0</v>
      </c>
      <c r="E109" s="29">
        <v>0</v>
      </c>
      <c r="F109" s="29">
        <v>0</v>
      </c>
      <c r="G109" s="29">
        <v>0</v>
      </c>
      <c r="H109" s="29">
        <v>0</v>
      </c>
      <c r="I109" s="29">
        <v>0</v>
      </c>
      <c r="J109" s="29">
        <v>0</v>
      </c>
      <c r="K109" s="29">
        <v>0</v>
      </c>
      <c r="L109" s="29">
        <v>0</v>
      </c>
      <c r="M109" s="29">
        <v>0</v>
      </c>
      <c r="N109" s="29">
        <v>0</v>
      </c>
      <c r="O109" s="29">
        <v>0</v>
      </c>
      <c r="P109" s="29">
        <v>0</v>
      </c>
      <c r="Q109" s="29">
        <v>0</v>
      </c>
      <c r="R109" s="29">
        <v>0</v>
      </c>
      <c r="S109" s="29">
        <v>0</v>
      </c>
      <c r="T109" s="29">
        <v>0</v>
      </c>
      <c r="U109" s="29">
        <v>0</v>
      </c>
      <c r="V109" s="29">
        <v>0</v>
      </c>
      <c r="W109" s="29">
        <v>0</v>
      </c>
      <c r="X109" s="29">
        <v>0</v>
      </c>
      <c r="Y109" s="29">
        <v>0</v>
      </c>
      <c r="Z109" s="29">
        <v>0</v>
      </c>
      <c r="AA109" s="29">
        <v>0</v>
      </c>
      <c r="AB109" s="29">
        <v>0</v>
      </c>
      <c r="AC109" s="29">
        <v>0</v>
      </c>
      <c r="AD109" s="29">
        <v>0</v>
      </c>
      <c r="AE109" s="29">
        <v>0</v>
      </c>
      <c r="AF109" s="29">
        <v>0</v>
      </c>
      <c r="AG109" s="29">
        <v>0</v>
      </c>
      <c r="AH109" s="29">
        <v>0</v>
      </c>
      <c r="AI109" s="29">
        <v>0</v>
      </c>
      <c r="AJ109" s="29">
        <v>0</v>
      </c>
      <c r="AK109" s="29">
        <v>0</v>
      </c>
      <c r="AL109" s="29">
        <v>0</v>
      </c>
      <c r="AM109" s="29">
        <v>0</v>
      </c>
      <c r="AN109" s="29">
        <v>0</v>
      </c>
      <c r="AO109" s="29">
        <v>0</v>
      </c>
      <c r="AP109" s="29">
        <v>0</v>
      </c>
      <c r="AQ109" s="29">
        <v>0</v>
      </c>
      <c r="AR109" s="29">
        <v>0</v>
      </c>
      <c r="AS109" s="29">
        <v>0</v>
      </c>
      <c r="AT109" s="29">
        <v>0</v>
      </c>
      <c r="AU109" s="29">
        <v>0</v>
      </c>
      <c r="AV109" s="29">
        <v>0</v>
      </c>
      <c r="AW109" s="29">
        <v>0</v>
      </c>
      <c r="AX109" s="29">
        <v>0</v>
      </c>
      <c r="AY109" s="29">
        <v>0</v>
      </c>
      <c r="AZ109" s="29">
        <v>0</v>
      </c>
    </row>
    <row r="110" spans="1:52" x14ac:dyDescent="0.35">
      <c r="A110" s="28" t="s">
        <v>105</v>
      </c>
      <c r="B110" s="29">
        <v>0</v>
      </c>
      <c r="C110" s="29">
        <v>0</v>
      </c>
      <c r="D110" s="29">
        <v>0</v>
      </c>
      <c r="E110" s="29">
        <v>0</v>
      </c>
      <c r="F110" s="29">
        <v>0</v>
      </c>
      <c r="G110" s="29">
        <v>0</v>
      </c>
      <c r="H110" s="29">
        <v>0</v>
      </c>
      <c r="I110" s="29">
        <v>0</v>
      </c>
      <c r="J110" s="29">
        <v>0</v>
      </c>
      <c r="K110" s="29">
        <v>0</v>
      </c>
      <c r="L110" s="29">
        <v>0</v>
      </c>
      <c r="M110" s="29">
        <v>0</v>
      </c>
      <c r="N110" s="29">
        <v>0</v>
      </c>
      <c r="O110" s="29">
        <v>0</v>
      </c>
      <c r="P110" s="29">
        <v>0</v>
      </c>
      <c r="Q110" s="29">
        <v>0</v>
      </c>
      <c r="R110" s="29">
        <v>0</v>
      </c>
      <c r="S110" s="29">
        <v>0</v>
      </c>
      <c r="T110" s="29">
        <v>0</v>
      </c>
      <c r="U110" s="29">
        <v>0</v>
      </c>
      <c r="V110" s="29">
        <v>0</v>
      </c>
      <c r="W110" s="29">
        <v>0</v>
      </c>
      <c r="X110" s="29">
        <v>0</v>
      </c>
      <c r="Y110" s="29">
        <v>0</v>
      </c>
      <c r="Z110" s="29">
        <v>0</v>
      </c>
      <c r="AA110" s="29">
        <v>0</v>
      </c>
      <c r="AB110" s="29">
        <v>0</v>
      </c>
      <c r="AC110" s="29">
        <v>0</v>
      </c>
      <c r="AD110" s="29">
        <v>0</v>
      </c>
      <c r="AE110" s="29">
        <v>0</v>
      </c>
      <c r="AF110" s="29">
        <v>0</v>
      </c>
      <c r="AG110" s="29">
        <v>0</v>
      </c>
      <c r="AH110" s="29">
        <v>0</v>
      </c>
      <c r="AI110" s="29">
        <v>0</v>
      </c>
      <c r="AJ110" s="29">
        <v>0</v>
      </c>
      <c r="AK110" s="29">
        <v>0</v>
      </c>
      <c r="AL110" s="29">
        <v>0</v>
      </c>
      <c r="AM110" s="29">
        <v>0</v>
      </c>
      <c r="AN110" s="29">
        <v>0</v>
      </c>
      <c r="AO110" s="29">
        <v>0</v>
      </c>
      <c r="AP110" s="29">
        <v>0</v>
      </c>
      <c r="AQ110" s="29">
        <v>0</v>
      </c>
      <c r="AR110" s="29">
        <v>0</v>
      </c>
      <c r="AS110" s="29">
        <v>0</v>
      </c>
      <c r="AT110" s="29">
        <v>0</v>
      </c>
      <c r="AU110" s="29">
        <v>0</v>
      </c>
      <c r="AV110" s="29">
        <v>0</v>
      </c>
      <c r="AW110" s="29">
        <v>0</v>
      </c>
      <c r="AX110" s="29">
        <v>0</v>
      </c>
      <c r="AY110" s="29">
        <v>0</v>
      </c>
      <c r="AZ110" s="29">
        <v>0</v>
      </c>
    </row>
    <row r="111" spans="1:52" x14ac:dyDescent="0.35">
      <c r="A111" s="26" t="s">
        <v>96</v>
      </c>
      <c r="B111" s="30">
        <v>11.4</v>
      </c>
      <c r="C111" s="30">
        <v>12.6</v>
      </c>
      <c r="D111" s="30">
        <v>13</v>
      </c>
      <c r="E111" s="30">
        <v>13.1</v>
      </c>
      <c r="F111" s="30">
        <v>16.8</v>
      </c>
      <c r="G111" s="30">
        <v>16.399999999999999</v>
      </c>
      <c r="H111" s="30">
        <v>16.5</v>
      </c>
      <c r="I111" s="30">
        <v>16.600000000000001</v>
      </c>
      <c r="J111" s="30">
        <v>15.8</v>
      </c>
      <c r="K111" s="30">
        <v>16.5</v>
      </c>
      <c r="L111" s="30">
        <v>16.8</v>
      </c>
      <c r="M111" s="30">
        <v>20.100000000000001</v>
      </c>
      <c r="N111" s="30">
        <v>34.700000000000003</v>
      </c>
      <c r="O111" s="30">
        <v>50.5</v>
      </c>
      <c r="P111" s="30">
        <v>71.2</v>
      </c>
      <c r="Q111" s="30">
        <v>93.9</v>
      </c>
      <c r="R111" s="30">
        <v>115.7</v>
      </c>
      <c r="S111" s="30">
        <v>145.80000000000001</v>
      </c>
      <c r="T111" s="30">
        <v>182.2</v>
      </c>
      <c r="U111" s="30">
        <v>223.7</v>
      </c>
      <c r="V111" s="30">
        <v>611.70000000000005</v>
      </c>
      <c r="W111" s="30">
        <v>957.4</v>
      </c>
      <c r="X111" s="27">
        <v>1241.3</v>
      </c>
      <c r="Y111" s="27">
        <v>1473</v>
      </c>
      <c r="Z111" s="27">
        <v>1712.1</v>
      </c>
      <c r="AA111" s="27">
        <v>2011.7</v>
      </c>
      <c r="AB111" s="27">
        <v>2375.6</v>
      </c>
      <c r="AC111" s="27">
        <v>2809.6</v>
      </c>
      <c r="AD111" s="27">
        <v>3323.3</v>
      </c>
      <c r="AE111" s="27">
        <v>3930.9</v>
      </c>
      <c r="AF111" s="27">
        <v>4656.3</v>
      </c>
      <c r="AG111" s="27">
        <v>5518.7</v>
      </c>
      <c r="AH111" s="27">
        <v>6543.9</v>
      </c>
      <c r="AI111" s="27">
        <v>7721.1</v>
      </c>
      <c r="AJ111" s="27">
        <v>9067.6</v>
      </c>
      <c r="AK111" s="27">
        <v>10579.9</v>
      </c>
      <c r="AL111" s="27">
        <v>12250.7</v>
      </c>
      <c r="AM111" s="27">
        <v>14071.2</v>
      </c>
      <c r="AN111" s="27">
        <v>16010.9</v>
      </c>
      <c r="AO111" s="27">
        <v>18043.5</v>
      </c>
      <c r="AP111" s="27">
        <v>20146</v>
      </c>
      <c r="AQ111" s="27">
        <v>22305.200000000001</v>
      </c>
      <c r="AR111" s="27">
        <v>24506.799999999999</v>
      </c>
      <c r="AS111" s="27">
        <v>26727</v>
      </c>
      <c r="AT111" s="27">
        <v>28980.799999999999</v>
      </c>
      <c r="AU111" s="27">
        <v>31275.9</v>
      </c>
      <c r="AV111" s="27">
        <v>33599.699999999997</v>
      </c>
      <c r="AW111" s="27">
        <v>35939.9</v>
      </c>
      <c r="AX111" s="27">
        <v>38310.699999999997</v>
      </c>
      <c r="AY111" s="27">
        <v>40739</v>
      </c>
      <c r="AZ111" s="27">
        <v>43211.3</v>
      </c>
    </row>
    <row r="112" spans="1:52" x14ac:dyDescent="0.35">
      <c r="A112" s="28" t="s">
        <v>97</v>
      </c>
      <c r="B112" s="29">
        <v>11.4</v>
      </c>
      <c r="C112" s="29">
        <v>12.6</v>
      </c>
      <c r="D112" s="29">
        <v>13</v>
      </c>
      <c r="E112" s="29">
        <v>13.1</v>
      </c>
      <c r="F112" s="29">
        <v>16.8</v>
      </c>
      <c r="G112" s="29">
        <v>16.399999999999999</v>
      </c>
      <c r="H112" s="29">
        <v>16.5</v>
      </c>
      <c r="I112" s="29">
        <v>16.600000000000001</v>
      </c>
      <c r="J112" s="29">
        <v>15.8</v>
      </c>
      <c r="K112" s="29">
        <v>16.5</v>
      </c>
      <c r="L112" s="29">
        <v>16.8</v>
      </c>
      <c r="M112" s="29">
        <v>20.100000000000001</v>
      </c>
      <c r="N112" s="29">
        <v>34.700000000000003</v>
      </c>
      <c r="O112" s="29">
        <v>50.5</v>
      </c>
      <c r="P112" s="29">
        <v>71.2</v>
      </c>
      <c r="Q112" s="29">
        <v>93.9</v>
      </c>
      <c r="R112" s="29">
        <v>115.7</v>
      </c>
      <c r="S112" s="29">
        <v>145.80000000000001</v>
      </c>
      <c r="T112" s="29">
        <v>182.2</v>
      </c>
      <c r="U112" s="29">
        <v>223.6</v>
      </c>
      <c r="V112" s="29">
        <v>610.5</v>
      </c>
      <c r="W112" s="29">
        <v>954.4</v>
      </c>
      <c r="X112" s="15">
        <v>1235.3</v>
      </c>
      <c r="Y112" s="15">
        <v>1462.2</v>
      </c>
      <c r="Z112" s="15">
        <v>1692.5</v>
      </c>
      <c r="AA112" s="15">
        <v>1974.1</v>
      </c>
      <c r="AB112" s="15">
        <v>2304.5</v>
      </c>
      <c r="AC112" s="15">
        <v>2681.6</v>
      </c>
      <c r="AD112" s="15">
        <v>3104.6</v>
      </c>
      <c r="AE112" s="15">
        <v>3576.4</v>
      </c>
      <c r="AF112" s="15">
        <v>4107.8999999999996</v>
      </c>
      <c r="AG112" s="15">
        <v>4706.5</v>
      </c>
      <c r="AH112" s="15">
        <v>5387.5</v>
      </c>
      <c r="AI112" s="15">
        <v>6140.2</v>
      </c>
      <c r="AJ112" s="15">
        <v>6977.1</v>
      </c>
      <c r="AK112" s="15">
        <v>7898.5</v>
      </c>
      <c r="AL112" s="15">
        <v>8902.5</v>
      </c>
      <c r="AM112" s="15">
        <v>9989.4</v>
      </c>
      <c r="AN112" s="15">
        <v>11139.6</v>
      </c>
      <c r="AO112" s="15">
        <v>12342</v>
      </c>
      <c r="AP112" s="15">
        <v>13584.8</v>
      </c>
      <c r="AQ112" s="15">
        <v>14865.5</v>
      </c>
      <c r="AR112" s="15">
        <v>16177.5</v>
      </c>
      <c r="AS112" s="15">
        <v>17505.5</v>
      </c>
      <c r="AT112" s="15">
        <v>18862.599999999999</v>
      </c>
      <c r="AU112" s="15">
        <v>20259.099999999999</v>
      </c>
      <c r="AV112" s="15">
        <v>21681.599999999999</v>
      </c>
      <c r="AW112" s="15">
        <v>23125.599999999999</v>
      </c>
      <c r="AX112" s="15">
        <v>24595.7</v>
      </c>
      <c r="AY112" s="15">
        <v>26111.7</v>
      </c>
      <c r="AZ112" s="15">
        <v>27669</v>
      </c>
    </row>
    <row r="113" spans="1:52" x14ac:dyDescent="0.35">
      <c r="A113" s="28" t="s">
        <v>98</v>
      </c>
      <c r="B113" s="29">
        <v>0</v>
      </c>
      <c r="C113" s="29">
        <v>0</v>
      </c>
      <c r="D113" s="29">
        <v>0</v>
      </c>
      <c r="E113" s="29">
        <v>0</v>
      </c>
      <c r="F113" s="29">
        <v>0</v>
      </c>
      <c r="G113" s="29">
        <v>0</v>
      </c>
      <c r="H113" s="29">
        <v>0</v>
      </c>
      <c r="I113" s="29">
        <v>0</v>
      </c>
      <c r="J113" s="29">
        <v>0</v>
      </c>
      <c r="K113" s="29">
        <v>0</v>
      </c>
      <c r="L113" s="29">
        <v>0</v>
      </c>
      <c r="M113" s="29">
        <v>0</v>
      </c>
      <c r="N113" s="29">
        <v>0</v>
      </c>
      <c r="O113" s="29">
        <v>0</v>
      </c>
      <c r="P113" s="29">
        <v>0</v>
      </c>
      <c r="Q113" s="29">
        <v>0</v>
      </c>
      <c r="R113" s="29">
        <v>0</v>
      </c>
      <c r="S113" s="29">
        <v>0</v>
      </c>
      <c r="T113" s="29">
        <v>0.1</v>
      </c>
      <c r="U113" s="29">
        <v>0.1</v>
      </c>
      <c r="V113" s="29">
        <v>1.2</v>
      </c>
      <c r="W113" s="29">
        <v>3</v>
      </c>
      <c r="X113" s="29">
        <v>6</v>
      </c>
      <c r="Y113" s="29">
        <v>10.7</v>
      </c>
      <c r="Z113" s="29">
        <v>19.600000000000001</v>
      </c>
      <c r="AA113" s="29">
        <v>37.700000000000003</v>
      </c>
      <c r="AB113" s="29">
        <v>71.099999999999994</v>
      </c>
      <c r="AC113" s="29">
        <v>128</v>
      </c>
      <c r="AD113" s="29">
        <v>218.8</v>
      </c>
      <c r="AE113" s="29">
        <v>354.5</v>
      </c>
      <c r="AF113" s="29">
        <v>548.4</v>
      </c>
      <c r="AG113" s="29">
        <v>812.2</v>
      </c>
      <c r="AH113" s="15">
        <v>1156.4000000000001</v>
      </c>
      <c r="AI113" s="15">
        <v>1580.9</v>
      </c>
      <c r="AJ113" s="15">
        <v>2090.6</v>
      </c>
      <c r="AK113" s="15">
        <v>2681.3</v>
      </c>
      <c r="AL113" s="15">
        <v>3348.1</v>
      </c>
      <c r="AM113" s="15">
        <v>4081.9</v>
      </c>
      <c r="AN113" s="15">
        <v>4871.3</v>
      </c>
      <c r="AO113" s="15">
        <v>5701.6</v>
      </c>
      <c r="AP113" s="15">
        <v>6561.2</v>
      </c>
      <c r="AQ113" s="15">
        <v>7439.7</v>
      </c>
      <c r="AR113" s="15">
        <v>8329.2999999999993</v>
      </c>
      <c r="AS113" s="15">
        <v>9221.5</v>
      </c>
      <c r="AT113" s="15">
        <v>10118.200000000001</v>
      </c>
      <c r="AU113" s="15">
        <v>11016.8</v>
      </c>
      <c r="AV113" s="15">
        <v>11918</v>
      </c>
      <c r="AW113" s="15">
        <v>12814.3</v>
      </c>
      <c r="AX113" s="15">
        <v>13715</v>
      </c>
      <c r="AY113" s="15">
        <v>14627.3</v>
      </c>
      <c r="AZ113" s="15">
        <v>15542.4</v>
      </c>
    </row>
    <row r="114" spans="1:52" x14ac:dyDescent="0.35">
      <c r="A114" s="28" t="s">
        <v>99</v>
      </c>
      <c r="B114" s="29">
        <v>0</v>
      </c>
      <c r="C114" s="29">
        <v>0</v>
      </c>
      <c r="D114" s="29">
        <v>0</v>
      </c>
      <c r="E114" s="29">
        <v>0</v>
      </c>
      <c r="F114" s="29">
        <v>0</v>
      </c>
      <c r="G114" s="29">
        <v>0</v>
      </c>
      <c r="H114" s="29">
        <v>0</v>
      </c>
      <c r="I114" s="29">
        <v>0</v>
      </c>
      <c r="J114" s="29">
        <v>0</v>
      </c>
      <c r="K114" s="29">
        <v>0</v>
      </c>
      <c r="L114" s="29">
        <v>0</v>
      </c>
      <c r="M114" s="29">
        <v>0</v>
      </c>
      <c r="N114" s="29">
        <v>0</v>
      </c>
      <c r="O114" s="29">
        <v>0</v>
      </c>
      <c r="P114" s="29">
        <v>0</v>
      </c>
      <c r="Q114" s="29">
        <v>0</v>
      </c>
      <c r="R114" s="29">
        <v>0</v>
      </c>
      <c r="S114" s="29">
        <v>0</v>
      </c>
      <c r="T114" s="29">
        <v>0</v>
      </c>
      <c r="U114" s="29">
        <v>0</v>
      </c>
      <c r="V114" s="29">
        <v>0</v>
      </c>
      <c r="W114" s="29">
        <v>0</v>
      </c>
      <c r="X114" s="29">
        <v>0</v>
      </c>
      <c r="Y114" s="29">
        <v>0</v>
      </c>
      <c r="Z114" s="29">
        <v>0</v>
      </c>
      <c r="AA114" s="29">
        <v>0</v>
      </c>
      <c r="AB114" s="29">
        <v>0</v>
      </c>
      <c r="AC114" s="29">
        <v>0</v>
      </c>
      <c r="AD114" s="29">
        <v>0</v>
      </c>
      <c r="AE114" s="29">
        <v>0</v>
      </c>
      <c r="AF114" s="29">
        <v>0</v>
      </c>
      <c r="AG114" s="29">
        <v>0</v>
      </c>
      <c r="AH114" s="29">
        <v>0</v>
      </c>
      <c r="AI114" s="29">
        <v>0</v>
      </c>
      <c r="AJ114" s="29">
        <v>0</v>
      </c>
      <c r="AK114" s="29">
        <v>0</v>
      </c>
      <c r="AL114" s="29">
        <v>0</v>
      </c>
      <c r="AM114" s="29">
        <v>0</v>
      </c>
      <c r="AN114" s="29">
        <v>0</v>
      </c>
      <c r="AO114" s="29">
        <v>0</v>
      </c>
      <c r="AP114" s="29">
        <v>0</v>
      </c>
      <c r="AQ114" s="29">
        <v>0</v>
      </c>
      <c r="AR114" s="29">
        <v>0</v>
      </c>
      <c r="AS114" s="29">
        <v>0</v>
      </c>
      <c r="AT114" s="29">
        <v>0</v>
      </c>
      <c r="AU114" s="29">
        <v>0</v>
      </c>
      <c r="AV114" s="29">
        <v>0</v>
      </c>
      <c r="AW114" s="29">
        <v>0</v>
      </c>
      <c r="AX114" s="29">
        <v>0</v>
      </c>
      <c r="AY114" s="29">
        <v>0</v>
      </c>
      <c r="AZ114" s="29">
        <v>0</v>
      </c>
    </row>
    <row r="115" spans="1:52" x14ac:dyDescent="0.35">
      <c r="A115" s="28" t="s">
        <v>106</v>
      </c>
      <c r="B115" s="29">
        <v>0</v>
      </c>
      <c r="C115" s="29">
        <v>0</v>
      </c>
      <c r="D115" s="29">
        <v>0</v>
      </c>
      <c r="E115" s="29">
        <v>0</v>
      </c>
      <c r="F115" s="29">
        <v>0</v>
      </c>
      <c r="G115" s="29">
        <v>0</v>
      </c>
      <c r="H115" s="29">
        <v>0</v>
      </c>
      <c r="I115" s="29">
        <v>0</v>
      </c>
      <c r="J115" s="29">
        <v>0</v>
      </c>
      <c r="K115" s="29">
        <v>0</v>
      </c>
      <c r="L115" s="29">
        <v>0</v>
      </c>
      <c r="M115" s="29">
        <v>0</v>
      </c>
      <c r="N115" s="29">
        <v>0</v>
      </c>
      <c r="O115" s="29">
        <v>0</v>
      </c>
      <c r="P115" s="29">
        <v>0</v>
      </c>
      <c r="Q115" s="29">
        <v>0</v>
      </c>
      <c r="R115" s="29">
        <v>0</v>
      </c>
      <c r="S115" s="29">
        <v>0</v>
      </c>
      <c r="T115" s="29">
        <v>0</v>
      </c>
      <c r="U115" s="29">
        <v>0</v>
      </c>
      <c r="V115" s="29">
        <v>0</v>
      </c>
      <c r="W115" s="29">
        <v>0</v>
      </c>
      <c r="X115" s="29">
        <v>0</v>
      </c>
      <c r="Y115" s="29">
        <v>0</v>
      </c>
      <c r="Z115" s="29">
        <v>0</v>
      </c>
      <c r="AA115" s="29">
        <v>0</v>
      </c>
      <c r="AB115" s="29">
        <v>0</v>
      </c>
      <c r="AC115" s="29">
        <v>0</v>
      </c>
      <c r="AD115" s="29">
        <v>0</v>
      </c>
      <c r="AE115" s="29">
        <v>0</v>
      </c>
      <c r="AF115" s="29">
        <v>0</v>
      </c>
      <c r="AG115" s="29">
        <v>0</v>
      </c>
      <c r="AH115" s="29">
        <v>0</v>
      </c>
      <c r="AI115" s="29">
        <v>0</v>
      </c>
      <c r="AJ115" s="29">
        <v>0</v>
      </c>
      <c r="AK115" s="29">
        <v>0</v>
      </c>
      <c r="AL115" s="29">
        <v>0</v>
      </c>
      <c r="AM115" s="29">
        <v>0</v>
      </c>
      <c r="AN115" s="29">
        <v>0</v>
      </c>
      <c r="AO115" s="29">
        <v>0</v>
      </c>
      <c r="AP115" s="29">
        <v>0</v>
      </c>
      <c r="AQ115" s="29">
        <v>0</v>
      </c>
      <c r="AR115" s="29">
        <v>0</v>
      </c>
      <c r="AS115" s="29">
        <v>0</v>
      </c>
      <c r="AT115" s="29">
        <v>0</v>
      </c>
      <c r="AU115" s="29">
        <v>0</v>
      </c>
      <c r="AV115" s="29">
        <v>0</v>
      </c>
      <c r="AW115" s="29">
        <v>0</v>
      </c>
      <c r="AX115" s="29">
        <v>0</v>
      </c>
      <c r="AY115" s="29">
        <v>0</v>
      </c>
      <c r="AZ115" s="29">
        <v>0</v>
      </c>
    </row>
    <row r="116" spans="1:52" x14ac:dyDescent="0.35">
      <c r="A116" s="26" t="s">
        <v>100</v>
      </c>
      <c r="B116" s="30">
        <v>0</v>
      </c>
      <c r="C116" s="30">
        <v>0</v>
      </c>
      <c r="D116" s="30">
        <v>0</v>
      </c>
      <c r="E116" s="30">
        <v>0</v>
      </c>
      <c r="F116" s="30">
        <v>0</v>
      </c>
      <c r="G116" s="30">
        <v>0</v>
      </c>
      <c r="H116" s="30">
        <v>0</v>
      </c>
      <c r="I116" s="30">
        <v>0</v>
      </c>
      <c r="J116" s="30">
        <v>0</v>
      </c>
      <c r="K116" s="30">
        <v>0</v>
      </c>
      <c r="L116" s="30">
        <v>0</v>
      </c>
      <c r="M116" s="30">
        <v>0</v>
      </c>
      <c r="N116" s="30">
        <v>0</v>
      </c>
      <c r="O116" s="30">
        <v>0</v>
      </c>
      <c r="P116" s="30">
        <v>0</v>
      </c>
      <c r="Q116" s="30">
        <v>0</v>
      </c>
      <c r="R116" s="30">
        <v>0.3</v>
      </c>
      <c r="S116" s="30">
        <v>0.8</v>
      </c>
      <c r="T116" s="30">
        <v>1.4</v>
      </c>
      <c r="U116" s="30">
        <v>2.2000000000000002</v>
      </c>
      <c r="V116" s="30">
        <v>4.7</v>
      </c>
      <c r="W116" s="30">
        <v>5.0999999999999996</v>
      </c>
      <c r="X116" s="30">
        <v>5.0999999999999996</v>
      </c>
      <c r="Y116" s="30">
        <v>5.0999999999999996</v>
      </c>
      <c r="Z116" s="30">
        <v>5</v>
      </c>
      <c r="AA116" s="30">
        <v>4.8</v>
      </c>
      <c r="AB116" s="30">
        <v>4.5</v>
      </c>
      <c r="AC116" s="30">
        <v>4.2</v>
      </c>
      <c r="AD116" s="30">
        <v>3.8</v>
      </c>
      <c r="AE116" s="30">
        <v>3.8</v>
      </c>
      <c r="AF116" s="30">
        <v>10.6</v>
      </c>
      <c r="AG116" s="30">
        <v>27.9</v>
      </c>
      <c r="AH116" s="30">
        <v>57.4</v>
      </c>
      <c r="AI116" s="30">
        <v>99.9</v>
      </c>
      <c r="AJ116" s="30">
        <v>156.5</v>
      </c>
      <c r="AK116" s="30">
        <v>227.6</v>
      </c>
      <c r="AL116" s="30">
        <v>313.39999999999998</v>
      </c>
      <c r="AM116" s="30">
        <v>414</v>
      </c>
      <c r="AN116" s="30">
        <v>528.9</v>
      </c>
      <c r="AO116" s="30">
        <v>657.6</v>
      </c>
      <c r="AP116" s="30">
        <v>800</v>
      </c>
      <c r="AQ116" s="30">
        <v>957</v>
      </c>
      <c r="AR116" s="27">
        <v>1129.0999999999999</v>
      </c>
      <c r="AS116" s="27">
        <v>1316.1</v>
      </c>
      <c r="AT116" s="27">
        <v>1518.9</v>
      </c>
      <c r="AU116" s="27">
        <v>1737.9</v>
      </c>
      <c r="AV116" s="27">
        <v>1971.8</v>
      </c>
      <c r="AW116" s="27">
        <v>2219.9</v>
      </c>
      <c r="AX116" s="27">
        <v>2482.5</v>
      </c>
      <c r="AY116" s="27">
        <v>2760.7</v>
      </c>
      <c r="AZ116" s="27">
        <v>3048.9</v>
      </c>
    </row>
    <row r="117" spans="1:52" x14ac:dyDescent="0.35">
      <c r="A117" s="28" t="s">
        <v>101</v>
      </c>
      <c r="B117" s="29">
        <v>0</v>
      </c>
      <c r="C117" s="29">
        <v>0</v>
      </c>
      <c r="D117" s="29">
        <v>0</v>
      </c>
      <c r="E117" s="29">
        <v>0</v>
      </c>
      <c r="F117" s="29">
        <v>0</v>
      </c>
      <c r="G117" s="29">
        <v>0</v>
      </c>
      <c r="H117" s="29">
        <v>0</v>
      </c>
      <c r="I117" s="29">
        <v>0</v>
      </c>
      <c r="J117" s="29">
        <v>0</v>
      </c>
      <c r="K117" s="29">
        <v>0</v>
      </c>
      <c r="L117" s="29">
        <v>0</v>
      </c>
      <c r="M117" s="29">
        <v>0</v>
      </c>
      <c r="N117" s="29">
        <v>0</v>
      </c>
      <c r="O117" s="29">
        <v>0</v>
      </c>
      <c r="P117" s="29">
        <v>0</v>
      </c>
      <c r="Q117" s="29">
        <v>0</v>
      </c>
      <c r="R117" s="29">
        <v>0</v>
      </c>
      <c r="S117" s="29">
        <v>0</v>
      </c>
      <c r="T117" s="29">
        <v>0.1</v>
      </c>
      <c r="U117" s="29">
        <v>0.2</v>
      </c>
      <c r="V117" s="29">
        <v>0.8</v>
      </c>
      <c r="W117" s="29">
        <v>0.9</v>
      </c>
      <c r="X117" s="29">
        <v>0.9</v>
      </c>
      <c r="Y117" s="29">
        <v>0.9</v>
      </c>
      <c r="Z117" s="29">
        <v>0.9</v>
      </c>
      <c r="AA117" s="29">
        <v>0.9</v>
      </c>
      <c r="AB117" s="29">
        <v>0.9</v>
      </c>
      <c r="AC117" s="29">
        <v>0.8</v>
      </c>
      <c r="AD117" s="29">
        <v>0.8</v>
      </c>
      <c r="AE117" s="29">
        <v>1</v>
      </c>
      <c r="AF117" s="29">
        <v>4.3</v>
      </c>
      <c r="AG117" s="29">
        <v>13.4</v>
      </c>
      <c r="AH117" s="29">
        <v>30</v>
      </c>
      <c r="AI117" s="29">
        <v>55.4</v>
      </c>
      <c r="AJ117" s="29">
        <v>91</v>
      </c>
      <c r="AK117" s="29">
        <v>138.19999999999999</v>
      </c>
      <c r="AL117" s="29">
        <v>197.7</v>
      </c>
      <c r="AM117" s="29">
        <v>270.8</v>
      </c>
      <c r="AN117" s="29">
        <v>357.7</v>
      </c>
      <c r="AO117" s="29">
        <v>458.6</v>
      </c>
      <c r="AP117" s="29">
        <v>574.20000000000005</v>
      </c>
      <c r="AQ117" s="29">
        <v>705.6</v>
      </c>
      <c r="AR117" s="29">
        <v>853.3</v>
      </c>
      <c r="AS117" s="15">
        <v>1017.8</v>
      </c>
      <c r="AT117" s="15">
        <v>1199.5</v>
      </c>
      <c r="AU117" s="15">
        <v>1399.2</v>
      </c>
      <c r="AV117" s="15">
        <v>1615.1</v>
      </c>
      <c r="AW117" s="15">
        <v>1846.9</v>
      </c>
      <c r="AX117" s="15">
        <v>2094.4</v>
      </c>
      <c r="AY117" s="15">
        <v>2358.1</v>
      </c>
      <c r="AZ117" s="15">
        <v>2633.1</v>
      </c>
    </row>
    <row r="118" spans="1:52" x14ac:dyDescent="0.35">
      <c r="A118" s="28" t="s">
        <v>107</v>
      </c>
      <c r="B118" s="29">
        <v>0</v>
      </c>
      <c r="C118" s="29">
        <v>0</v>
      </c>
      <c r="D118" s="29">
        <v>0</v>
      </c>
      <c r="E118" s="29">
        <v>0</v>
      </c>
      <c r="F118" s="29">
        <v>0</v>
      </c>
      <c r="G118" s="29">
        <v>0</v>
      </c>
      <c r="H118" s="29">
        <v>0</v>
      </c>
      <c r="I118" s="29">
        <v>0</v>
      </c>
      <c r="J118" s="29">
        <v>0</v>
      </c>
      <c r="K118" s="29">
        <v>0</v>
      </c>
      <c r="L118" s="29">
        <v>0</v>
      </c>
      <c r="M118" s="29">
        <v>0</v>
      </c>
      <c r="N118" s="29">
        <v>0</v>
      </c>
      <c r="O118" s="29">
        <v>0</v>
      </c>
      <c r="P118" s="29">
        <v>0</v>
      </c>
      <c r="Q118" s="29">
        <v>0</v>
      </c>
      <c r="R118" s="29">
        <v>0.3</v>
      </c>
      <c r="S118" s="29">
        <v>0.7</v>
      </c>
      <c r="T118" s="29">
        <v>1.3</v>
      </c>
      <c r="U118" s="29">
        <v>2</v>
      </c>
      <c r="V118" s="29">
        <v>3.9</v>
      </c>
      <c r="W118" s="29">
        <v>4.2</v>
      </c>
      <c r="X118" s="29">
        <v>4.2</v>
      </c>
      <c r="Y118" s="29">
        <v>4.2</v>
      </c>
      <c r="Z118" s="29">
        <v>4.0999999999999996</v>
      </c>
      <c r="AA118" s="29">
        <v>3.9</v>
      </c>
      <c r="AB118" s="29">
        <v>3.6</v>
      </c>
      <c r="AC118" s="29">
        <v>3.3</v>
      </c>
      <c r="AD118" s="29">
        <v>3</v>
      </c>
      <c r="AE118" s="29">
        <v>2.9</v>
      </c>
      <c r="AF118" s="29">
        <v>6.2</v>
      </c>
      <c r="AG118" s="29">
        <v>14.4</v>
      </c>
      <c r="AH118" s="29">
        <v>27.4</v>
      </c>
      <c r="AI118" s="29">
        <v>44.5</v>
      </c>
      <c r="AJ118" s="29">
        <v>65.5</v>
      </c>
      <c r="AK118" s="29">
        <v>89.4</v>
      </c>
      <c r="AL118" s="29">
        <v>115.6</v>
      </c>
      <c r="AM118" s="29">
        <v>143.19999999999999</v>
      </c>
      <c r="AN118" s="29">
        <v>171.2</v>
      </c>
      <c r="AO118" s="29">
        <v>199</v>
      </c>
      <c r="AP118" s="29">
        <v>225.9</v>
      </c>
      <c r="AQ118" s="29">
        <v>251.5</v>
      </c>
      <c r="AR118" s="29">
        <v>275.7</v>
      </c>
      <c r="AS118" s="29">
        <v>298.39999999999998</v>
      </c>
      <c r="AT118" s="29">
        <v>319.3</v>
      </c>
      <c r="AU118" s="29">
        <v>338.7</v>
      </c>
      <c r="AV118" s="29">
        <v>356.6</v>
      </c>
      <c r="AW118" s="29">
        <v>373</v>
      </c>
      <c r="AX118" s="29">
        <v>388.1</v>
      </c>
      <c r="AY118" s="29">
        <v>402.6</v>
      </c>
      <c r="AZ118" s="29">
        <v>415.8</v>
      </c>
    </row>
    <row r="119" spans="1:52" x14ac:dyDescent="0.35">
      <c r="A119" s="24" t="s">
        <v>110</v>
      </c>
      <c r="B119" s="25">
        <v>1087092.3</v>
      </c>
      <c r="C119" s="25">
        <v>1104189.2</v>
      </c>
      <c r="D119" s="25">
        <v>1129547.8999999999</v>
      </c>
      <c r="E119" s="25">
        <v>1127822</v>
      </c>
      <c r="F119" s="25">
        <v>1200402.3999999999</v>
      </c>
      <c r="G119" s="25">
        <v>1226104.5</v>
      </c>
      <c r="H119" s="25">
        <v>1252212.5</v>
      </c>
      <c r="I119" s="25">
        <v>1298091.7</v>
      </c>
      <c r="J119" s="25">
        <v>1276122.5</v>
      </c>
      <c r="K119" s="25">
        <v>1159024.2</v>
      </c>
      <c r="L119" s="25">
        <v>1173393.3</v>
      </c>
      <c r="M119" s="25">
        <v>1165428.2</v>
      </c>
      <c r="N119" s="25">
        <v>1110888.7</v>
      </c>
      <c r="O119" s="25">
        <v>1105567.6000000001</v>
      </c>
      <c r="P119" s="25">
        <v>1105982.7</v>
      </c>
      <c r="Q119" s="25">
        <v>1143331.7</v>
      </c>
      <c r="R119" s="25">
        <v>1203857.3999999999</v>
      </c>
      <c r="S119" s="25">
        <v>1253181.2</v>
      </c>
      <c r="T119" s="25">
        <v>1290842.6000000001</v>
      </c>
      <c r="U119" s="25">
        <v>1317922</v>
      </c>
      <c r="V119" s="25">
        <v>1337636.7</v>
      </c>
      <c r="W119" s="25">
        <v>1355385.6</v>
      </c>
      <c r="X119" s="25">
        <v>1371135.2</v>
      </c>
      <c r="Y119" s="25">
        <v>1387048.7</v>
      </c>
      <c r="Z119" s="25">
        <v>1401190.9</v>
      </c>
      <c r="AA119" s="25">
        <v>1415044.5</v>
      </c>
      <c r="AB119" s="25">
        <v>1429206.3</v>
      </c>
      <c r="AC119" s="25">
        <v>1443371.5</v>
      </c>
      <c r="AD119" s="25">
        <v>1457678.1</v>
      </c>
      <c r="AE119" s="25">
        <v>1472208.9</v>
      </c>
      <c r="AF119" s="25">
        <v>1486659.8</v>
      </c>
      <c r="AG119" s="25">
        <v>1500804.2</v>
      </c>
      <c r="AH119" s="25">
        <v>1515922.4</v>
      </c>
      <c r="AI119" s="25">
        <v>1529740</v>
      </c>
      <c r="AJ119" s="25">
        <v>1543744.9</v>
      </c>
      <c r="AK119" s="25">
        <v>1557669.4</v>
      </c>
      <c r="AL119" s="25">
        <v>1571747.7</v>
      </c>
      <c r="AM119" s="25">
        <v>1585896</v>
      </c>
      <c r="AN119" s="25">
        <v>1600498</v>
      </c>
      <c r="AO119" s="25">
        <v>1614865.7</v>
      </c>
      <c r="AP119" s="25">
        <v>1629254.1</v>
      </c>
      <c r="AQ119" s="25">
        <v>1644705.1</v>
      </c>
      <c r="AR119" s="25">
        <v>1660682</v>
      </c>
      <c r="AS119" s="25">
        <v>1676598</v>
      </c>
      <c r="AT119" s="25">
        <v>1693353.1</v>
      </c>
      <c r="AU119" s="25">
        <v>1710242.1</v>
      </c>
      <c r="AV119" s="25">
        <v>1726894.6</v>
      </c>
      <c r="AW119" s="25">
        <v>1743468.5</v>
      </c>
      <c r="AX119" s="25">
        <v>1760242</v>
      </c>
      <c r="AY119" s="25">
        <v>1776962.1</v>
      </c>
      <c r="AZ119" s="25">
        <v>1794106.1</v>
      </c>
    </row>
    <row r="120" spans="1:52" x14ac:dyDescent="0.35">
      <c r="A120" s="26" t="s">
        <v>91</v>
      </c>
      <c r="B120" s="27">
        <v>1087092.3</v>
      </c>
      <c r="C120" s="27">
        <v>1104189.2</v>
      </c>
      <c r="D120" s="27">
        <v>1129547.8999999999</v>
      </c>
      <c r="E120" s="27">
        <v>1127822</v>
      </c>
      <c r="F120" s="27">
        <v>1200402.3999999999</v>
      </c>
      <c r="G120" s="27">
        <v>1226104.5</v>
      </c>
      <c r="H120" s="27">
        <v>1252212.5</v>
      </c>
      <c r="I120" s="27">
        <v>1298091.7</v>
      </c>
      <c r="J120" s="27">
        <v>1276122.5</v>
      </c>
      <c r="K120" s="27">
        <v>1159024.2</v>
      </c>
      <c r="L120" s="27">
        <v>1173393.3</v>
      </c>
      <c r="M120" s="27">
        <v>1165428.2</v>
      </c>
      <c r="N120" s="27">
        <v>1110888.7</v>
      </c>
      <c r="O120" s="27">
        <v>1105567.6000000001</v>
      </c>
      <c r="P120" s="27">
        <v>1105982.7</v>
      </c>
      <c r="Q120" s="27">
        <v>1143331.7</v>
      </c>
      <c r="R120" s="27">
        <v>1203854</v>
      </c>
      <c r="S120" s="27">
        <v>1253173.5</v>
      </c>
      <c r="T120" s="27">
        <v>1290828.3999999999</v>
      </c>
      <c r="U120" s="27">
        <v>1317899.6000000001</v>
      </c>
      <c r="V120" s="27">
        <v>1337603.8999999999</v>
      </c>
      <c r="W120" s="27">
        <v>1355352.6</v>
      </c>
      <c r="X120" s="27">
        <v>1371102.3</v>
      </c>
      <c r="Y120" s="27">
        <v>1387016</v>
      </c>
      <c r="Z120" s="27">
        <v>1401158.6</v>
      </c>
      <c r="AA120" s="27">
        <v>1415012.8</v>
      </c>
      <c r="AB120" s="27">
        <v>1429175.3</v>
      </c>
      <c r="AC120" s="27">
        <v>1443342.2</v>
      </c>
      <c r="AD120" s="27">
        <v>1457649.7</v>
      </c>
      <c r="AE120" s="27">
        <v>1472163.3</v>
      </c>
      <c r="AF120" s="27">
        <v>1486410.5</v>
      </c>
      <c r="AG120" s="27">
        <v>1500004.6</v>
      </c>
      <c r="AH120" s="27">
        <v>1514164.8</v>
      </c>
      <c r="AI120" s="27">
        <v>1526576.7</v>
      </c>
      <c r="AJ120" s="27">
        <v>1538674.6</v>
      </c>
      <c r="AK120" s="27">
        <v>1550176.8</v>
      </c>
      <c r="AL120" s="27">
        <v>1561270.3</v>
      </c>
      <c r="AM120" s="27">
        <v>1571866.7</v>
      </c>
      <c r="AN120" s="27">
        <v>1582359.1</v>
      </c>
      <c r="AO120" s="27">
        <v>1592096</v>
      </c>
      <c r="AP120" s="27">
        <v>1601345.3</v>
      </c>
      <c r="AQ120" s="27">
        <v>1611144.9</v>
      </c>
      <c r="AR120" s="27">
        <v>1620943.8</v>
      </c>
      <c r="AS120" s="27">
        <v>1630188</v>
      </c>
      <c r="AT120" s="27">
        <v>1639758.9</v>
      </c>
      <c r="AU120" s="27">
        <v>1648950.8</v>
      </c>
      <c r="AV120" s="27">
        <v>1657490.8</v>
      </c>
      <c r="AW120" s="27">
        <v>1665480.8</v>
      </c>
      <c r="AX120" s="27">
        <v>1673282.7</v>
      </c>
      <c r="AY120" s="27">
        <v>1680660.3</v>
      </c>
      <c r="AZ120" s="27">
        <v>1688181.5</v>
      </c>
    </row>
    <row r="121" spans="1:52" x14ac:dyDescent="0.35">
      <c r="A121" s="28" t="s">
        <v>93</v>
      </c>
      <c r="B121" s="15">
        <v>1087092.3</v>
      </c>
      <c r="C121" s="15">
        <v>1104189.2</v>
      </c>
      <c r="D121" s="15">
        <v>1129547.8999999999</v>
      </c>
      <c r="E121" s="15">
        <v>1127822</v>
      </c>
      <c r="F121" s="15">
        <v>1200402.3999999999</v>
      </c>
      <c r="G121" s="15">
        <v>1226104.5</v>
      </c>
      <c r="H121" s="15">
        <v>1252212.5</v>
      </c>
      <c r="I121" s="15">
        <v>1298091.7</v>
      </c>
      <c r="J121" s="15">
        <v>1276122.5</v>
      </c>
      <c r="K121" s="15">
        <v>1159024.2</v>
      </c>
      <c r="L121" s="15">
        <v>1173393.3</v>
      </c>
      <c r="M121" s="15">
        <v>1165428.2</v>
      </c>
      <c r="N121" s="15">
        <v>1110888.7</v>
      </c>
      <c r="O121" s="15">
        <v>1105567.6000000001</v>
      </c>
      <c r="P121" s="15">
        <v>1105982.7</v>
      </c>
      <c r="Q121" s="15">
        <v>1143331.7</v>
      </c>
      <c r="R121" s="15">
        <v>1203835.3</v>
      </c>
      <c r="S121" s="15">
        <v>1253133</v>
      </c>
      <c r="T121" s="15">
        <v>1290760.5</v>
      </c>
      <c r="U121" s="15">
        <v>1317798.3999999999</v>
      </c>
      <c r="V121" s="15">
        <v>1337462.8</v>
      </c>
      <c r="W121" s="15">
        <v>1355160</v>
      </c>
      <c r="X121" s="15">
        <v>1370845.2</v>
      </c>
      <c r="Y121" s="15">
        <v>1386679.4</v>
      </c>
      <c r="Z121" s="15">
        <v>1400724</v>
      </c>
      <c r="AA121" s="15">
        <v>1414455.4</v>
      </c>
      <c r="AB121" s="15">
        <v>1428462.8</v>
      </c>
      <c r="AC121" s="15">
        <v>1442437.9</v>
      </c>
      <c r="AD121" s="15">
        <v>1456505.8</v>
      </c>
      <c r="AE121" s="15">
        <v>1470725.7</v>
      </c>
      <c r="AF121" s="15">
        <v>1484615.5</v>
      </c>
      <c r="AG121" s="15">
        <v>1497769.6</v>
      </c>
      <c r="AH121" s="15">
        <v>1511377.1</v>
      </c>
      <c r="AI121" s="15">
        <v>1523098.5</v>
      </c>
      <c r="AJ121" s="15">
        <v>1534326.2</v>
      </c>
      <c r="AK121" s="15">
        <v>1544741.4</v>
      </c>
      <c r="AL121" s="15">
        <v>1554473.8</v>
      </c>
      <c r="AM121" s="15">
        <v>1563364</v>
      </c>
      <c r="AN121" s="15">
        <v>1571703.4</v>
      </c>
      <c r="AO121" s="15">
        <v>1578758.8</v>
      </c>
      <c r="AP121" s="15">
        <v>1584639</v>
      </c>
      <c r="AQ121" s="15">
        <v>1590256.6</v>
      </c>
      <c r="AR121" s="15">
        <v>1594851.8</v>
      </c>
      <c r="AS121" s="15">
        <v>1597717.6</v>
      </c>
      <c r="AT121" s="15">
        <v>1599418.9</v>
      </c>
      <c r="AU121" s="15">
        <v>1599080.3</v>
      </c>
      <c r="AV121" s="15">
        <v>1596109</v>
      </c>
      <c r="AW121" s="15">
        <v>1590419.7</v>
      </c>
      <c r="AX121" s="15">
        <v>1581994.2</v>
      </c>
      <c r="AY121" s="15">
        <v>1570474.9</v>
      </c>
      <c r="AZ121" s="15">
        <v>1556039.5</v>
      </c>
    </row>
    <row r="122" spans="1:52" x14ac:dyDescent="0.35">
      <c r="A122" s="28" t="s">
        <v>94</v>
      </c>
      <c r="B122" s="29">
        <v>0</v>
      </c>
      <c r="C122" s="29">
        <v>0</v>
      </c>
      <c r="D122" s="29">
        <v>0</v>
      </c>
      <c r="E122" s="29">
        <v>0</v>
      </c>
      <c r="F122" s="29">
        <v>0</v>
      </c>
      <c r="G122" s="29">
        <v>0</v>
      </c>
      <c r="H122" s="29">
        <v>0</v>
      </c>
      <c r="I122" s="29">
        <v>0</v>
      </c>
      <c r="J122" s="29">
        <v>0</v>
      </c>
      <c r="K122" s="29">
        <v>0</v>
      </c>
      <c r="L122" s="29">
        <v>0</v>
      </c>
      <c r="M122" s="29">
        <v>0</v>
      </c>
      <c r="N122" s="29">
        <v>0</v>
      </c>
      <c r="O122" s="29">
        <v>0</v>
      </c>
      <c r="P122" s="29">
        <v>0</v>
      </c>
      <c r="Q122" s="29">
        <v>0</v>
      </c>
      <c r="R122" s="29">
        <v>1.3</v>
      </c>
      <c r="S122" s="29">
        <v>2.9</v>
      </c>
      <c r="T122" s="29">
        <v>4.5</v>
      </c>
      <c r="U122" s="29">
        <v>7.5</v>
      </c>
      <c r="V122" s="29">
        <v>11.1</v>
      </c>
      <c r="W122" s="29">
        <v>16.7</v>
      </c>
      <c r="X122" s="29">
        <v>24.4</v>
      </c>
      <c r="Y122" s="29">
        <v>34.6</v>
      </c>
      <c r="Z122" s="29">
        <v>47.7</v>
      </c>
      <c r="AA122" s="29">
        <v>65.900000000000006</v>
      </c>
      <c r="AB122" s="29">
        <v>89.4</v>
      </c>
      <c r="AC122" s="29">
        <v>119.9</v>
      </c>
      <c r="AD122" s="29">
        <v>160</v>
      </c>
      <c r="AE122" s="29">
        <v>212.4</v>
      </c>
      <c r="AF122" s="29">
        <v>275.8</v>
      </c>
      <c r="AG122" s="29">
        <v>355.6</v>
      </c>
      <c r="AH122" s="29">
        <v>461.1</v>
      </c>
      <c r="AI122" s="29">
        <v>600.20000000000005</v>
      </c>
      <c r="AJ122" s="29">
        <v>780.6</v>
      </c>
      <c r="AK122" s="15">
        <v>1012</v>
      </c>
      <c r="AL122" s="15">
        <v>1304.7</v>
      </c>
      <c r="AM122" s="15">
        <v>1680.3</v>
      </c>
      <c r="AN122" s="15">
        <v>2164.6999999999998</v>
      </c>
      <c r="AO122" s="15">
        <v>2782.3</v>
      </c>
      <c r="AP122" s="15">
        <v>3571.8</v>
      </c>
      <c r="AQ122" s="15">
        <v>4572.1000000000004</v>
      </c>
      <c r="AR122" s="15">
        <v>5838.4</v>
      </c>
      <c r="AS122" s="15">
        <v>7413.5</v>
      </c>
      <c r="AT122" s="15">
        <v>9375.6</v>
      </c>
      <c r="AU122" s="15">
        <v>11775.6</v>
      </c>
      <c r="AV122" s="15">
        <v>14694.1</v>
      </c>
      <c r="AW122" s="15">
        <v>18175.900000000001</v>
      </c>
      <c r="AX122" s="15">
        <v>22304.799999999999</v>
      </c>
      <c r="AY122" s="15">
        <v>27093.1</v>
      </c>
      <c r="AZ122" s="15">
        <v>32609.1</v>
      </c>
    </row>
    <row r="123" spans="1:52" x14ac:dyDescent="0.35">
      <c r="A123" s="28" t="s">
        <v>111</v>
      </c>
      <c r="B123" s="29">
        <v>0</v>
      </c>
      <c r="C123" s="29">
        <v>0</v>
      </c>
      <c r="D123" s="29">
        <v>0</v>
      </c>
      <c r="E123" s="29">
        <v>0</v>
      </c>
      <c r="F123" s="29">
        <v>0</v>
      </c>
      <c r="G123" s="29">
        <v>0</v>
      </c>
      <c r="H123" s="29">
        <v>0</v>
      </c>
      <c r="I123" s="29">
        <v>0</v>
      </c>
      <c r="J123" s="29">
        <v>0</v>
      </c>
      <c r="K123" s="29">
        <v>0</v>
      </c>
      <c r="L123" s="29">
        <v>0</v>
      </c>
      <c r="M123" s="29">
        <v>0</v>
      </c>
      <c r="N123" s="29">
        <v>0</v>
      </c>
      <c r="O123" s="29">
        <v>0</v>
      </c>
      <c r="P123" s="29">
        <v>0</v>
      </c>
      <c r="Q123" s="29">
        <v>0</v>
      </c>
      <c r="R123" s="29">
        <v>17</v>
      </c>
      <c r="S123" s="29">
        <v>36.799999999999997</v>
      </c>
      <c r="T123" s="29">
        <v>61</v>
      </c>
      <c r="U123" s="29">
        <v>89.7</v>
      </c>
      <c r="V123" s="29">
        <v>124.1</v>
      </c>
      <c r="W123" s="29">
        <v>167.2</v>
      </c>
      <c r="X123" s="29">
        <v>218.5</v>
      </c>
      <c r="Y123" s="29">
        <v>280.2</v>
      </c>
      <c r="Z123" s="29">
        <v>354</v>
      </c>
      <c r="AA123" s="29">
        <v>443.5</v>
      </c>
      <c r="AB123" s="29">
        <v>554.1</v>
      </c>
      <c r="AC123" s="29">
        <v>686.6</v>
      </c>
      <c r="AD123" s="29">
        <v>847</v>
      </c>
      <c r="AE123" s="15">
        <v>1036.2</v>
      </c>
      <c r="AF123" s="15">
        <v>1259.5</v>
      </c>
      <c r="AG123" s="15">
        <v>1528.3</v>
      </c>
      <c r="AH123" s="15">
        <v>1853.6</v>
      </c>
      <c r="AI123" s="15">
        <v>2240.6</v>
      </c>
      <c r="AJ123" s="15">
        <v>2708</v>
      </c>
      <c r="AK123" s="15">
        <v>3271.5</v>
      </c>
      <c r="AL123" s="15">
        <v>3953.9</v>
      </c>
      <c r="AM123" s="15">
        <v>4773.6000000000004</v>
      </c>
      <c r="AN123" s="15">
        <v>5762.1</v>
      </c>
      <c r="AO123" s="15">
        <v>6938.4</v>
      </c>
      <c r="AP123" s="15">
        <v>8351.9</v>
      </c>
      <c r="AQ123" s="15">
        <v>10028</v>
      </c>
      <c r="AR123" s="15">
        <v>12023.8</v>
      </c>
      <c r="AS123" s="15">
        <v>14363.4</v>
      </c>
      <c r="AT123" s="15">
        <v>17138.400000000001</v>
      </c>
      <c r="AU123" s="15">
        <v>20364.599999999999</v>
      </c>
      <c r="AV123" s="15">
        <v>24118.7</v>
      </c>
      <c r="AW123" s="15">
        <v>28425.8</v>
      </c>
      <c r="AX123" s="15">
        <v>33385.800000000003</v>
      </c>
      <c r="AY123" s="15">
        <v>39006.800000000003</v>
      </c>
      <c r="AZ123" s="15">
        <v>45400.1</v>
      </c>
    </row>
    <row r="124" spans="1:52" x14ac:dyDescent="0.35">
      <c r="A124" s="28" t="s">
        <v>105</v>
      </c>
      <c r="B124" s="29">
        <v>0</v>
      </c>
      <c r="C124" s="29">
        <v>0</v>
      </c>
      <c r="D124" s="29">
        <v>0</v>
      </c>
      <c r="E124" s="29">
        <v>0</v>
      </c>
      <c r="F124" s="29">
        <v>0</v>
      </c>
      <c r="G124" s="29">
        <v>0</v>
      </c>
      <c r="H124" s="29">
        <v>0</v>
      </c>
      <c r="I124" s="29">
        <v>0</v>
      </c>
      <c r="J124" s="29">
        <v>0</v>
      </c>
      <c r="K124" s="29">
        <v>0</v>
      </c>
      <c r="L124" s="29">
        <v>0</v>
      </c>
      <c r="M124" s="29">
        <v>0</v>
      </c>
      <c r="N124" s="29">
        <v>0</v>
      </c>
      <c r="O124" s="29">
        <v>0</v>
      </c>
      <c r="P124" s="29">
        <v>0</v>
      </c>
      <c r="Q124" s="29">
        <v>0</v>
      </c>
      <c r="R124" s="29">
        <v>0.4</v>
      </c>
      <c r="S124" s="29">
        <v>0.8</v>
      </c>
      <c r="T124" s="29">
        <v>2.4</v>
      </c>
      <c r="U124" s="29">
        <v>4</v>
      </c>
      <c r="V124" s="29">
        <v>5.9</v>
      </c>
      <c r="W124" s="29">
        <v>8.8000000000000007</v>
      </c>
      <c r="X124" s="29">
        <v>14.3</v>
      </c>
      <c r="Y124" s="29">
        <v>21.8</v>
      </c>
      <c r="Z124" s="29">
        <v>32.9</v>
      </c>
      <c r="AA124" s="29">
        <v>48</v>
      </c>
      <c r="AB124" s="29">
        <v>69</v>
      </c>
      <c r="AC124" s="29">
        <v>97.8</v>
      </c>
      <c r="AD124" s="29">
        <v>136.9</v>
      </c>
      <c r="AE124" s="29">
        <v>189</v>
      </c>
      <c r="AF124" s="29">
        <v>259.60000000000002</v>
      </c>
      <c r="AG124" s="29">
        <v>351.1</v>
      </c>
      <c r="AH124" s="29">
        <v>473</v>
      </c>
      <c r="AI124" s="29">
        <v>637.4</v>
      </c>
      <c r="AJ124" s="29">
        <v>859.8</v>
      </c>
      <c r="AK124" s="15">
        <v>1151.8</v>
      </c>
      <c r="AL124" s="15">
        <v>1537.9</v>
      </c>
      <c r="AM124" s="15">
        <v>2048.6999999999998</v>
      </c>
      <c r="AN124" s="15">
        <v>2728.8</v>
      </c>
      <c r="AO124" s="15">
        <v>3616.6</v>
      </c>
      <c r="AP124" s="15">
        <v>4782.6000000000004</v>
      </c>
      <c r="AQ124" s="15">
        <v>6288.2</v>
      </c>
      <c r="AR124" s="15">
        <v>8229.7999999999993</v>
      </c>
      <c r="AS124" s="15">
        <v>10693.5</v>
      </c>
      <c r="AT124" s="15">
        <v>13825.9</v>
      </c>
      <c r="AU124" s="15">
        <v>17730.400000000001</v>
      </c>
      <c r="AV124" s="15">
        <v>22569.1</v>
      </c>
      <c r="AW124" s="15">
        <v>28459.4</v>
      </c>
      <c r="AX124" s="15">
        <v>35598</v>
      </c>
      <c r="AY124" s="15">
        <v>44085.4</v>
      </c>
      <c r="AZ124" s="15">
        <v>54132.800000000003</v>
      </c>
    </row>
    <row r="125" spans="1:52" x14ac:dyDescent="0.35">
      <c r="A125" s="26" t="s">
        <v>96</v>
      </c>
      <c r="B125" s="30">
        <v>0</v>
      </c>
      <c r="C125" s="30">
        <v>0</v>
      </c>
      <c r="D125" s="30">
        <v>0</v>
      </c>
      <c r="E125" s="30">
        <v>0</v>
      </c>
      <c r="F125" s="30">
        <v>0</v>
      </c>
      <c r="G125" s="30">
        <v>0</v>
      </c>
      <c r="H125" s="30">
        <v>0</v>
      </c>
      <c r="I125" s="30">
        <v>0</v>
      </c>
      <c r="J125" s="30">
        <v>0</v>
      </c>
      <c r="K125" s="30">
        <v>0</v>
      </c>
      <c r="L125" s="30">
        <v>0</v>
      </c>
      <c r="M125" s="30">
        <v>0</v>
      </c>
      <c r="N125" s="30">
        <v>0</v>
      </c>
      <c r="O125" s="30">
        <v>0</v>
      </c>
      <c r="P125" s="30">
        <v>0</v>
      </c>
      <c r="Q125" s="30">
        <v>0</v>
      </c>
      <c r="R125" s="30">
        <v>0</v>
      </c>
      <c r="S125" s="30">
        <v>0</v>
      </c>
      <c r="T125" s="30">
        <v>0.4</v>
      </c>
      <c r="U125" s="30">
        <v>1.2</v>
      </c>
      <c r="V125" s="30">
        <v>2.5</v>
      </c>
      <c r="W125" s="30">
        <v>2.6</v>
      </c>
      <c r="X125" s="30">
        <v>2.6</v>
      </c>
      <c r="Y125" s="30">
        <v>2.6</v>
      </c>
      <c r="Z125" s="30">
        <v>2.6</v>
      </c>
      <c r="AA125" s="30">
        <v>2.7</v>
      </c>
      <c r="AB125" s="30">
        <v>2.8</v>
      </c>
      <c r="AC125" s="30">
        <v>3.4</v>
      </c>
      <c r="AD125" s="30">
        <v>5.3</v>
      </c>
      <c r="AE125" s="30">
        <v>25.6</v>
      </c>
      <c r="AF125" s="30">
        <v>107.8</v>
      </c>
      <c r="AG125" s="30">
        <v>277.3</v>
      </c>
      <c r="AH125" s="30">
        <v>552.4</v>
      </c>
      <c r="AI125" s="30">
        <v>945.1</v>
      </c>
      <c r="AJ125" s="27">
        <v>1473.7</v>
      </c>
      <c r="AK125" s="27">
        <v>2145.8000000000002</v>
      </c>
      <c r="AL125" s="27">
        <v>2974.2</v>
      </c>
      <c r="AM125" s="27">
        <v>3961</v>
      </c>
      <c r="AN125" s="27">
        <v>5110.2</v>
      </c>
      <c r="AO125" s="27">
        <v>6412.3</v>
      </c>
      <c r="AP125" s="27">
        <v>7862.9</v>
      </c>
      <c r="AQ125" s="27">
        <v>9458.5</v>
      </c>
      <c r="AR125" s="27">
        <v>11210.3</v>
      </c>
      <c r="AS125" s="27">
        <v>13116.3</v>
      </c>
      <c r="AT125" s="27">
        <v>15174.5</v>
      </c>
      <c r="AU125" s="27">
        <v>17386.5</v>
      </c>
      <c r="AV125" s="27">
        <v>19729.900000000001</v>
      </c>
      <c r="AW125" s="27">
        <v>22208.9</v>
      </c>
      <c r="AX125" s="27">
        <v>24805.9</v>
      </c>
      <c r="AY125" s="27">
        <v>27514.9</v>
      </c>
      <c r="AZ125" s="27">
        <v>30310.400000000001</v>
      </c>
    </row>
    <row r="126" spans="1:52" x14ac:dyDescent="0.35">
      <c r="A126" s="28" t="s">
        <v>97</v>
      </c>
      <c r="B126" s="29">
        <v>0</v>
      </c>
      <c r="C126" s="29">
        <v>0</v>
      </c>
      <c r="D126" s="29">
        <v>0</v>
      </c>
      <c r="E126" s="29">
        <v>0</v>
      </c>
      <c r="F126" s="29">
        <v>0</v>
      </c>
      <c r="G126" s="29">
        <v>0</v>
      </c>
      <c r="H126" s="29">
        <v>0</v>
      </c>
      <c r="I126" s="29">
        <v>0</v>
      </c>
      <c r="J126" s="29">
        <v>0</v>
      </c>
      <c r="K126" s="29">
        <v>0</v>
      </c>
      <c r="L126" s="29">
        <v>0</v>
      </c>
      <c r="M126" s="29">
        <v>0</v>
      </c>
      <c r="N126" s="29">
        <v>0</v>
      </c>
      <c r="O126" s="29">
        <v>0</v>
      </c>
      <c r="P126" s="29">
        <v>0</v>
      </c>
      <c r="Q126" s="29">
        <v>0</v>
      </c>
      <c r="R126" s="29">
        <v>0</v>
      </c>
      <c r="S126" s="29">
        <v>0</v>
      </c>
      <c r="T126" s="29">
        <v>0</v>
      </c>
      <c r="U126" s="29">
        <v>0</v>
      </c>
      <c r="V126" s="29">
        <v>0</v>
      </c>
      <c r="W126" s="29">
        <v>0</v>
      </c>
      <c r="X126" s="29">
        <v>0</v>
      </c>
      <c r="Y126" s="29">
        <v>0</v>
      </c>
      <c r="Z126" s="29">
        <v>0</v>
      </c>
      <c r="AA126" s="29">
        <v>0</v>
      </c>
      <c r="AB126" s="29">
        <v>0</v>
      </c>
      <c r="AC126" s="29">
        <v>0</v>
      </c>
      <c r="AD126" s="29">
        <v>0</v>
      </c>
      <c r="AE126" s="29">
        <v>0</v>
      </c>
      <c r="AF126" s="29">
        <v>0</v>
      </c>
      <c r="AG126" s="29">
        <v>0</v>
      </c>
      <c r="AH126" s="29">
        <v>0</v>
      </c>
      <c r="AI126" s="29">
        <v>0</v>
      </c>
      <c r="AJ126" s="29">
        <v>0</v>
      </c>
      <c r="AK126" s="29">
        <v>0</v>
      </c>
      <c r="AL126" s="29">
        <v>0</v>
      </c>
      <c r="AM126" s="29">
        <v>0</v>
      </c>
      <c r="AN126" s="29">
        <v>0</v>
      </c>
      <c r="AO126" s="29">
        <v>0</v>
      </c>
      <c r="AP126" s="29">
        <v>0</v>
      </c>
      <c r="AQ126" s="29">
        <v>0</v>
      </c>
      <c r="AR126" s="29">
        <v>0</v>
      </c>
      <c r="AS126" s="29">
        <v>0</v>
      </c>
      <c r="AT126" s="29">
        <v>0</v>
      </c>
      <c r="AU126" s="29">
        <v>0</v>
      </c>
      <c r="AV126" s="29">
        <v>0</v>
      </c>
      <c r="AW126" s="29">
        <v>0</v>
      </c>
      <c r="AX126" s="29">
        <v>0</v>
      </c>
      <c r="AY126" s="29">
        <v>0</v>
      </c>
      <c r="AZ126" s="29">
        <v>0</v>
      </c>
    </row>
    <row r="127" spans="1:52" x14ac:dyDescent="0.35">
      <c r="A127" s="28" t="s">
        <v>98</v>
      </c>
      <c r="B127" s="29">
        <v>0</v>
      </c>
      <c r="C127" s="29">
        <v>0</v>
      </c>
      <c r="D127" s="29">
        <v>0</v>
      </c>
      <c r="E127" s="29">
        <v>0</v>
      </c>
      <c r="F127" s="29">
        <v>0</v>
      </c>
      <c r="G127" s="29">
        <v>0</v>
      </c>
      <c r="H127" s="29">
        <v>0</v>
      </c>
      <c r="I127" s="29">
        <v>0</v>
      </c>
      <c r="J127" s="29">
        <v>0</v>
      </c>
      <c r="K127" s="29">
        <v>0</v>
      </c>
      <c r="L127" s="29">
        <v>0</v>
      </c>
      <c r="M127" s="29">
        <v>0</v>
      </c>
      <c r="N127" s="29">
        <v>0</v>
      </c>
      <c r="O127" s="29">
        <v>0</v>
      </c>
      <c r="P127" s="29">
        <v>0</v>
      </c>
      <c r="Q127" s="29">
        <v>0</v>
      </c>
      <c r="R127" s="29">
        <v>0</v>
      </c>
      <c r="S127" s="29">
        <v>0</v>
      </c>
      <c r="T127" s="29">
        <v>0</v>
      </c>
      <c r="U127" s="29">
        <v>0</v>
      </c>
      <c r="V127" s="29">
        <v>0</v>
      </c>
      <c r="W127" s="29">
        <v>0</v>
      </c>
      <c r="X127" s="29">
        <v>0</v>
      </c>
      <c r="Y127" s="29">
        <v>0</v>
      </c>
      <c r="Z127" s="29">
        <v>0</v>
      </c>
      <c r="AA127" s="29">
        <v>0</v>
      </c>
      <c r="AB127" s="29">
        <v>0</v>
      </c>
      <c r="AC127" s="29">
        <v>0</v>
      </c>
      <c r="AD127" s="29">
        <v>0</v>
      </c>
      <c r="AE127" s="29">
        <v>0</v>
      </c>
      <c r="AF127" s="29">
        <v>0</v>
      </c>
      <c r="AG127" s="29">
        <v>0</v>
      </c>
      <c r="AH127" s="29">
        <v>0</v>
      </c>
      <c r="AI127" s="29">
        <v>0</v>
      </c>
      <c r="AJ127" s="29">
        <v>0</v>
      </c>
      <c r="AK127" s="29">
        <v>0</v>
      </c>
      <c r="AL127" s="29">
        <v>0</v>
      </c>
      <c r="AM127" s="29">
        <v>0</v>
      </c>
      <c r="AN127" s="29">
        <v>0</v>
      </c>
      <c r="AO127" s="29">
        <v>0</v>
      </c>
      <c r="AP127" s="29">
        <v>0</v>
      </c>
      <c r="AQ127" s="29">
        <v>0</v>
      </c>
      <c r="AR127" s="29">
        <v>0</v>
      </c>
      <c r="AS127" s="29">
        <v>0</v>
      </c>
      <c r="AT127" s="29">
        <v>0</v>
      </c>
      <c r="AU127" s="29">
        <v>0</v>
      </c>
      <c r="AV127" s="29">
        <v>0</v>
      </c>
      <c r="AW127" s="29">
        <v>0</v>
      </c>
      <c r="AX127" s="29">
        <v>0</v>
      </c>
      <c r="AY127" s="29">
        <v>0</v>
      </c>
      <c r="AZ127" s="29">
        <v>0</v>
      </c>
    </row>
    <row r="128" spans="1:52" x14ac:dyDescent="0.35">
      <c r="A128" s="28" t="s">
        <v>99</v>
      </c>
      <c r="B128" s="29">
        <v>0</v>
      </c>
      <c r="C128" s="29">
        <v>0</v>
      </c>
      <c r="D128" s="29">
        <v>0</v>
      </c>
      <c r="E128" s="29">
        <v>0</v>
      </c>
      <c r="F128" s="29">
        <v>0</v>
      </c>
      <c r="G128" s="29">
        <v>0</v>
      </c>
      <c r="H128" s="29">
        <v>0</v>
      </c>
      <c r="I128" s="29">
        <v>0</v>
      </c>
      <c r="J128" s="29">
        <v>0</v>
      </c>
      <c r="K128" s="29">
        <v>0</v>
      </c>
      <c r="L128" s="29">
        <v>0</v>
      </c>
      <c r="M128" s="29">
        <v>0</v>
      </c>
      <c r="N128" s="29">
        <v>0</v>
      </c>
      <c r="O128" s="29">
        <v>0</v>
      </c>
      <c r="P128" s="29">
        <v>0</v>
      </c>
      <c r="Q128" s="29">
        <v>0</v>
      </c>
      <c r="R128" s="29">
        <v>0</v>
      </c>
      <c r="S128" s="29">
        <v>0</v>
      </c>
      <c r="T128" s="29">
        <v>0.4</v>
      </c>
      <c r="U128" s="29">
        <v>1.2</v>
      </c>
      <c r="V128" s="29">
        <v>2.5</v>
      </c>
      <c r="W128" s="29">
        <v>2.6</v>
      </c>
      <c r="X128" s="29">
        <v>2.6</v>
      </c>
      <c r="Y128" s="29">
        <v>2.6</v>
      </c>
      <c r="Z128" s="29">
        <v>2.6</v>
      </c>
      <c r="AA128" s="29">
        <v>2.7</v>
      </c>
      <c r="AB128" s="29">
        <v>2.8</v>
      </c>
      <c r="AC128" s="29">
        <v>3.4</v>
      </c>
      <c r="AD128" s="29">
        <v>5.3</v>
      </c>
      <c r="AE128" s="29">
        <v>25.6</v>
      </c>
      <c r="AF128" s="29">
        <v>107.8</v>
      </c>
      <c r="AG128" s="29">
        <v>277.3</v>
      </c>
      <c r="AH128" s="29">
        <v>552.4</v>
      </c>
      <c r="AI128" s="29">
        <v>945.1</v>
      </c>
      <c r="AJ128" s="15">
        <v>1473.7</v>
      </c>
      <c r="AK128" s="15">
        <v>2145.8000000000002</v>
      </c>
      <c r="AL128" s="15">
        <v>2974.2</v>
      </c>
      <c r="AM128" s="15">
        <v>3961</v>
      </c>
      <c r="AN128" s="15">
        <v>5110.2</v>
      </c>
      <c r="AO128" s="15">
        <v>6412.3</v>
      </c>
      <c r="AP128" s="15">
        <v>7862.9</v>
      </c>
      <c r="AQ128" s="15">
        <v>9458.5</v>
      </c>
      <c r="AR128" s="15">
        <v>11210.3</v>
      </c>
      <c r="AS128" s="15">
        <v>13116.3</v>
      </c>
      <c r="AT128" s="15">
        <v>15174.5</v>
      </c>
      <c r="AU128" s="15">
        <v>17386.5</v>
      </c>
      <c r="AV128" s="15">
        <v>19729.900000000001</v>
      </c>
      <c r="AW128" s="15">
        <v>22208.9</v>
      </c>
      <c r="AX128" s="15">
        <v>24805.9</v>
      </c>
      <c r="AY128" s="15">
        <v>27514.9</v>
      </c>
      <c r="AZ128" s="15">
        <v>30310.400000000001</v>
      </c>
    </row>
    <row r="129" spans="1:52" x14ac:dyDescent="0.35">
      <c r="A129" s="28" t="s">
        <v>106</v>
      </c>
      <c r="B129" s="29">
        <v>0</v>
      </c>
      <c r="C129" s="29">
        <v>0</v>
      </c>
      <c r="D129" s="29">
        <v>0</v>
      </c>
      <c r="E129" s="29">
        <v>0</v>
      </c>
      <c r="F129" s="29">
        <v>0</v>
      </c>
      <c r="G129" s="29">
        <v>0</v>
      </c>
      <c r="H129" s="29">
        <v>0</v>
      </c>
      <c r="I129" s="29">
        <v>0</v>
      </c>
      <c r="J129" s="29">
        <v>0</v>
      </c>
      <c r="K129" s="29">
        <v>0</v>
      </c>
      <c r="L129" s="29">
        <v>0</v>
      </c>
      <c r="M129" s="29">
        <v>0</v>
      </c>
      <c r="N129" s="29">
        <v>0</v>
      </c>
      <c r="O129" s="29">
        <v>0</v>
      </c>
      <c r="P129" s="29">
        <v>0</v>
      </c>
      <c r="Q129" s="29">
        <v>0</v>
      </c>
      <c r="R129" s="29">
        <v>0</v>
      </c>
      <c r="S129" s="29">
        <v>0</v>
      </c>
      <c r="T129" s="29">
        <v>0</v>
      </c>
      <c r="U129" s="29">
        <v>0</v>
      </c>
      <c r="V129" s="29">
        <v>0</v>
      </c>
      <c r="W129" s="29">
        <v>0</v>
      </c>
      <c r="X129" s="29">
        <v>0</v>
      </c>
      <c r="Y129" s="29">
        <v>0</v>
      </c>
      <c r="Z129" s="29">
        <v>0</v>
      </c>
      <c r="AA129" s="29">
        <v>0</v>
      </c>
      <c r="AB129" s="29">
        <v>0</v>
      </c>
      <c r="AC129" s="29">
        <v>0</v>
      </c>
      <c r="AD129" s="29">
        <v>0</v>
      </c>
      <c r="AE129" s="29">
        <v>0</v>
      </c>
      <c r="AF129" s="29">
        <v>0</v>
      </c>
      <c r="AG129" s="29">
        <v>0</v>
      </c>
      <c r="AH129" s="29">
        <v>0</v>
      </c>
      <c r="AI129" s="29">
        <v>0</v>
      </c>
      <c r="AJ129" s="29">
        <v>0</v>
      </c>
      <c r="AK129" s="29">
        <v>0</v>
      </c>
      <c r="AL129" s="29">
        <v>0</v>
      </c>
      <c r="AM129" s="29">
        <v>0</v>
      </c>
      <c r="AN129" s="29">
        <v>0</v>
      </c>
      <c r="AO129" s="29">
        <v>0</v>
      </c>
      <c r="AP129" s="29">
        <v>0</v>
      </c>
      <c r="AQ129" s="29">
        <v>0</v>
      </c>
      <c r="AR129" s="29">
        <v>0</v>
      </c>
      <c r="AS129" s="29">
        <v>0</v>
      </c>
      <c r="AT129" s="29">
        <v>0</v>
      </c>
      <c r="AU129" s="29">
        <v>0</v>
      </c>
      <c r="AV129" s="29">
        <v>0</v>
      </c>
      <c r="AW129" s="29">
        <v>0</v>
      </c>
      <c r="AX129" s="29">
        <v>0</v>
      </c>
      <c r="AY129" s="29">
        <v>0</v>
      </c>
      <c r="AZ129" s="29">
        <v>0</v>
      </c>
    </row>
    <row r="130" spans="1:52" x14ac:dyDescent="0.35">
      <c r="A130" s="26" t="s">
        <v>100</v>
      </c>
      <c r="B130" s="30">
        <v>0</v>
      </c>
      <c r="C130" s="30">
        <v>0</v>
      </c>
      <c r="D130" s="30">
        <v>0</v>
      </c>
      <c r="E130" s="30">
        <v>0</v>
      </c>
      <c r="F130" s="30">
        <v>0</v>
      </c>
      <c r="G130" s="30">
        <v>0</v>
      </c>
      <c r="H130" s="30">
        <v>0</v>
      </c>
      <c r="I130" s="30">
        <v>0</v>
      </c>
      <c r="J130" s="30">
        <v>0</v>
      </c>
      <c r="K130" s="30">
        <v>0</v>
      </c>
      <c r="L130" s="30">
        <v>0</v>
      </c>
      <c r="M130" s="30">
        <v>0</v>
      </c>
      <c r="N130" s="30">
        <v>0</v>
      </c>
      <c r="O130" s="30">
        <v>0</v>
      </c>
      <c r="P130" s="30">
        <v>0</v>
      </c>
      <c r="Q130" s="30">
        <v>0</v>
      </c>
      <c r="R130" s="30">
        <v>3.4</v>
      </c>
      <c r="S130" s="30">
        <v>7.7</v>
      </c>
      <c r="T130" s="30">
        <v>13.7</v>
      </c>
      <c r="U130" s="30">
        <v>21.2</v>
      </c>
      <c r="V130" s="30">
        <v>30.3</v>
      </c>
      <c r="W130" s="30">
        <v>30.3</v>
      </c>
      <c r="X130" s="30">
        <v>30.3</v>
      </c>
      <c r="Y130" s="30">
        <v>30.1</v>
      </c>
      <c r="Z130" s="30">
        <v>29.7</v>
      </c>
      <c r="AA130" s="30">
        <v>29</v>
      </c>
      <c r="AB130" s="30">
        <v>28.2</v>
      </c>
      <c r="AC130" s="30">
        <v>26</v>
      </c>
      <c r="AD130" s="30">
        <v>23.1</v>
      </c>
      <c r="AE130" s="30">
        <v>20</v>
      </c>
      <c r="AF130" s="30">
        <v>141.6</v>
      </c>
      <c r="AG130" s="30">
        <v>522.4</v>
      </c>
      <c r="AH130" s="27">
        <v>1205.2</v>
      </c>
      <c r="AI130" s="27">
        <v>2218.1999999999998</v>
      </c>
      <c r="AJ130" s="27">
        <v>3596.6</v>
      </c>
      <c r="AK130" s="27">
        <v>5346.8</v>
      </c>
      <c r="AL130" s="27">
        <v>7503.2</v>
      </c>
      <c r="AM130" s="27">
        <v>10068.299999999999</v>
      </c>
      <c r="AN130" s="27">
        <v>13028.8</v>
      </c>
      <c r="AO130" s="27">
        <v>16357.4</v>
      </c>
      <c r="AP130" s="27">
        <v>20045.8</v>
      </c>
      <c r="AQ130" s="27">
        <v>24101.7</v>
      </c>
      <c r="AR130" s="27">
        <v>28527.9</v>
      </c>
      <c r="AS130" s="27">
        <v>33293.699999999997</v>
      </c>
      <c r="AT130" s="27">
        <v>38419.699999999997</v>
      </c>
      <c r="AU130" s="27">
        <v>43904.800000000003</v>
      </c>
      <c r="AV130" s="27">
        <v>49674</v>
      </c>
      <c r="AW130" s="27">
        <v>55778.8</v>
      </c>
      <c r="AX130" s="27">
        <v>62153.4</v>
      </c>
      <c r="AY130" s="27">
        <v>68786.899999999994</v>
      </c>
      <c r="AZ130" s="27">
        <v>75614.100000000006</v>
      </c>
    </row>
    <row r="131" spans="1:52" x14ac:dyDescent="0.35">
      <c r="A131" s="28" t="s">
        <v>101</v>
      </c>
      <c r="B131" s="29">
        <v>0</v>
      </c>
      <c r="C131" s="29">
        <v>0</v>
      </c>
      <c r="D131" s="29">
        <v>0</v>
      </c>
      <c r="E131" s="29">
        <v>0</v>
      </c>
      <c r="F131" s="29">
        <v>0</v>
      </c>
      <c r="G131" s="29">
        <v>0</v>
      </c>
      <c r="H131" s="29">
        <v>0</v>
      </c>
      <c r="I131" s="29">
        <v>0</v>
      </c>
      <c r="J131" s="29">
        <v>0</v>
      </c>
      <c r="K131" s="29">
        <v>0</v>
      </c>
      <c r="L131" s="29">
        <v>0</v>
      </c>
      <c r="M131" s="29">
        <v>0</v>
      </c>
      <c r="N131" s="29">
        <v>0</v>
      </c>
      <c r="O131" s="29">
        <v>0</v>
      </c>
      <c r="P131" s="29">
        <v>0</v>
      </c>
      <c r="Q131" s="29">
        <v>0</v>
      </c>
      <c r="R131" s="29">
        <v>0</v>
      </c>
      <c r="S131" s="29">
        <v>0</v>
      </c>
      <c r="T131" s="29">
        <v>0</v>
      </c>
      <c r="U131" s="29">
        <v>0.4</v>
      </c>
      <c r="V131" s="29">
        <v>1.2</v>
      </c>
      <c r="W131" s="29">
        <v>1.2</v>
      </c>
      <c r="X131" s="29">
        <v>1.2</v>
      </c>
      <c r="Y131" s="29">
        <v>1.2</v>
      </c>
      <c r="Z131" s="29">
        <v>1.2</v>
      </c>
      <c r="AA131" s="29">
        <v>1.2</v>
      </c>
      <c r="AB131" s="29">
        <v>1.2</v>
      </c>
      <c r="AC131" s="29">
        <v>1.1000000000000001</v>
      </c>
      <c r="AD131" s="29">
        <v>1.1000000000000001</v>
      </c>
      <c r="AE131" s="29">
        <v>1</v>
      </c>
      <c r="AF131" s="29">
        <v>59.1</v>
      </c>
      <c r="AG131" s="29">
        <v>253.9</v>
      </c>
      <c r="AH131" s="29">
        <v>629.4</v>
      </c>
      <c r="AI131" s="15">
        <v>1222.7</v>
      </c>
      <c r="AJ131" s="15">
        <v>2078.6999999999998</v>
      </c>
      <c r="AK131" s="15">
        <v>3226.1</v>
      </c>
      <c r="AL131" s="15">
        <v>4712.3999999999996</v>
      </c>
      <c r="AM131" s="15">
        <v>6566.6</v>
      </c>
      <c r="AN131" s="15">
        <v>8792.7999999999993</v>
      </c>
      <c r="AO131" s="15">
        <v>11396.9</v>
      </c>
      <c r="AP131" s="15">
        <v>14380.6</v>
      </c>
      <c r="AQ131" s="15">
        <v>17775.8</v>
      </c>
      <c r="AR131" s="15">
        <v>21582.2</v>
      </c>
      <c r="AS131" s="15">
        <v>25783.3</v>
      </c>
      <c r="AT131" s="15">
        <v>30390.1</v>
      </c>
      <c r="AU131" s="15">
        <v>35415.4</v>
      </c>
      <c r="AV131" s="15">
        <v>40768.5</v>
      </c>
      <c r="AW131" s="15">
        <v>46499.3</v>
      </c>
      <c r="AX131" s="15">
        <v>52535.1</v>
      </c>
      <c r="AY131" s="15">
        <v>58867.6</v>
      </c>
      <c r="AZ131" s="15">
        <v>65414.400000000001</v>
      </c>
    </row>
    <row r="132" spans="1:52" x14ac:dyDescent="0.35">
      <c r="A132" s="31" t="s">
        <v>107</v>
      </c>
      <c r="B132" s="32">
        <v>0</v>
      </c>
      <c r="C132" s="32">
        <v>0</v>
      </c>
      <c r="D132" s="32">
        <v>0</v>
      </c>
      <c r="E132" s="32">
        <v>0</v>
      </c>
      <c r="F132" s="32">
        <v>0</v>
      </c>
      <c r="G132" s="32">
        <v>0</v>
      </c>
      <c r="H132" s="32">
        <v>0</v>
      </c>
      <c r="I132" s="32">
        <v>0</v>
      </c>
      <c r="J132" s="32">
        <v>0</v>
      </c>
      <c r="K132" s="32">
        <v>0</v>
      </c>
      <c r="L132" s="32">
        <v>0</v>
      </c>
      <c r="M132" s="32">
        <v>0</v>
      </c>
      <c r="N132" s="32">
        <v>0</v>
      </c>
      <c r="O132" s="32">
        <v>0</v>
      </c>
      <c r="P132" s="32">
        <v>0</v>
      </c>
      <c r="Q132" s="32">
        <v>0</v>
      </c>
      <c r="R132" s="32">
        <v>3.4</v>
      </c>
      <c r="S132" s="32">
        <v>7.7</v>
      </c>
      <c r="T132" s="32">
        <v>13.7</v>
      </c>
      <c r="U132" s="32">
        <v>20.8</v>
      </c>
      <c r="V132" s="32">
        <v>29.1</v>
      </c>
      <c r="W132" s="32">
        <v>29.1</v>
      </c>
      <c r="X132" s="32">
        <v>29</v>
      </c>
      <c r="Y132" s="32">
        <v>28.9</v>
      </c>
      <c r="Z132" s="32">
        <v>28.5</v>
      </c>
      <c r="AA132" s="32">
        <v>27.8</v>
      </c>
      <c r="AB132" s="32">
        <v>27</v>
      </c>
      <c r="AC132" s="32">
        <v>24.9</v>
      </c>
      <c r="AD132" s="32">
        <v>22</v>
      </c>
      <c r="AE132" s="32">
        <v>19</v>
      </c>
      <c r="AF132" s="32">
        <v>82.5</v>
      </c>
      <c r="AG132" s="32">
        <v>268.5</v>
      </c>
      <c r="AH132" s="32">
        <v>575.9</v>
      </c>
      <c r="AI132" s="32">
        <v>995.6</v>
      </c>
      <c r="AJ132" s="17">
        <v>1517.9</v>
      </c>
      <c r="AK132" s="17">
        <v>2120.6999999999998</v>
      </c>
      <c r="AL132" s="17">
        <v>2790.7</v>
      </c>
      <c r="AM132" s="17">
        <v>3501.7</v>
      </c>
      <c r="AN132" s="17">
        <v>4235.8999999999996</v>
      </c>
      <c r="AO132" s="17">
        <v>4960.6000000000004</v>
      </c>
      <c r="AP132" s="17">
        <v>5665.3</v>
      </c>
      <c r="AQ132" s="17">
        <v>6325.9</v>
      </c>
      <c r="AR132" s="17">
        <v>6945.7</v>
      </c>
      <c r="AS132" s="17">
        <v>7510.4</v>
      </c>
      <c r="AT132" s="17">
        <v>8029.6</v>
      </c>
      <c r="AU132" s="17">
        <v>8489.4</v>
      </c>
      <c r="AV132" s="17">
        <v>8905.4</v>
      </c>
      <c r="AW132" s="17">
        <v>9279.5</v>
      </c>
      <c r="AX132" s="17">
        <v>9618.2999999999993</v>
      </c>
      <c r="AY132" s="17">
        <v>9919.2999999999993</v>
      </c>
      <c r="AZ132" s="17">
        <v>10199.799999999999</v>
      </c>
    </row>
    <row r="133" spans="1:52" x14ac:dyDescent="0.35">
      <c r="A133" s="24" t="s">
        <v>112</v>
      </c>
      <c r="B133" s="25">
        <v>390353.8</v>
      </c>
      <c r="C133" s="25">
        <v>415287.3</v>
      </c>
      <c r="D133" s="25">
        <v>438585.8</v>
      </c>
      <c r="E133" s="25">
        <v>445392</v>
      </c>
      <c r="F133" s="25">
        <v>513297.8</v>
      </c>
      <c r="G133" s="25">
        <v>529826.19999999995</v>
      </c>
      <c r="H133" s="25">
        <v>558526.4</v>
      </c>
      <c r="I133" s="25">
        <v>578206.6</v>
      </c>
      <c r="J133" s="25">
        <v>568537.9</v>
      </c>
      <c r="K133" s="25">
        <v>501830</v>
      </c>
      <c r="L133" s="25">
        <v>536828.80000000005</v>
      </c>
      <c r="M133" s="25">
        <v>534150.6</v>
      </c>
      <c r="N133" s="25">
        <v>534559.5</v>
      </c>
      <c r="O133" s="25">
        <v>565501</v>
      </c>
      <c r="P133" s="25">
        <v>570532</v>
      </c>
      <c r="Q133" s="25">
        <v>579322.1</v>
      </c>
      <c r="R133" s="25">
        <v>607907.80000000005</v>
      </c>
      <c r="S133" s="25">
        <v>634069.9</v>
      </c>
      <c r="T133" s="25">
        <v>655328.1</v>
      </c>
      <c r="U133" s="25">
        <v>671582.2</v>
      </c>
      <c r="V133" s="25">
        <v>683926.9</v>
      </c>
      <c r="W133" s="25">
        <v>694656.2</v>
      </c>
      <c r="X133" s="25">
        <v>703908.2</v>
      </c>
      <c r="Y133" s="25">
        <v>712581.8</v>
      </c>
      <c r="Z133" s="25">
        <v>720889.4</v>
      </c>
      <c r="AA133" s="25">
        <v>728659.7</v>
      </c>
      <c r="AB133" s="25">
        <v>736754.3</v>
      </c>
      <c r="AC133" s="25">
        <v>745001.3</v>
      </c>
      <c r="AD133" s="25">
        <v>753328.3</v>
      </c>
      <c r="AE133" s="25">
        <v>761783.9</v>
      </c>
      <c r="AF133" s="25">
        <v>770607.3</v>
      </c>
      <c r="AG133" s="25">
        <v>779107.1</v>
      </c>
      <c r="AH133" s="25">
        <v>787859</v>
      </c>
      <c r="AI133" s="25">
        <v>795958.2</v>
      </c>
      <c r="AJ133" s="25">
        <v>804182</v>
      </c>
      <c r="AK133" s="25">
        <v>812585.2</v>
      </c>
      <c r="AL133" s="25">
        <v>821237.5</v>
      </c>
      <c r="AM133" s="25">
        <v>830192.2</v>
      </c>
      <c r="AN133" s="25">
        <v>839420.4</v>
      </c>
      <c r="AO133" s="25">
        <v>848890.5</v>
      </c>
      <c r="AP133" s="25">
        <v>858688.6</v>
      </c>
      <c r="AQ133" s="25">
        <v>868851.3</v>
      </c>
      <c r="AR133" s="25">
        <v>879568.5</v>
      </c>
      <c r="AS133" s="25">
        <v>890554.5</v>
      </c>
      <c r="AT133" s="25">
        <v>901701.6</v>
      </c>
      <c r="AU133" s="25">
        <v>913018</v>
      </c>
      <c r="AV133" s="25">
        <v>924546.8</v>
      </c>
      <c r="AW133" s="25">
        <v>936195.5</v>
      </c>
      <c r="AX133" s="25">
        <v>948049.5</v>
      </c>
      <c r="AY133" s="25">
        <v>960024.2</v>
      </c>
      <c r="AZ133" s="25">
        <v>972296.2</v>
      </c>
    </row>
    <row r="134" spans="1:52" x14ac:dyDescent="0.35">
      <c r="A134" s="26" t="s">
        <v>91</v>
      </c>
      <c r="B134" s="27">
        <v>390353.8</v>
      </c>
      <c r="C134" s="27">
        <v>415287.3</v>
      </c>
      <c r="D134" s="27">
        <v>438585.8</v>
      </c>
      <c r="E134" s="27">
        <v>445392</v>
      </c>
      <c r="F134" s="27">
        <v>513297.8</v>
      </c>
      <c r="G134" s="27">
        <v>529826.19999999995</v>
      </c>
      <c r="H134" s="27">
        <v>558526.4</v>
      </c>
      <c r="I134" s="27">
        <v>578206.6</v>
      </c>
      <c r="J134" s="27">
        <v>568537.9</v>
      </c>
      <c r="K134" s="27">
        <v>501830</v>
      </c>
      <c r="L134" s="27">
        <v>536828.80000000005</v>
      </c>
      <c r="M134" s="27">
        <v>534150.6</v>
      </c>
      <c r="N134" s="27">
        <v>534559.5</v>
      </c>
      <c r="O134" s="27">
        <v>565501</v>
      </c>
      <c r="P134" s="27">
        <v>570532</v>
      </c>
      <c r="Q134" s="27">
        <v>579322.1</v>
      </c>
      <c r="R134" s="27">
        <v>607905.4</v>
      </c>
      <c r="S134" s="27">
        <v>634065.19999999995</v>
      </c>
      <c r="T134" s="27">
        <v>655318.6</v>
      </c>
      <c r="U134" s="27">
        <v>671566.8</v>
      </c>
      <c r="V134" s="27">
        <v>683903.2</v>
      </c>
      <c r="W134" s="27">
        <v>694632.7</v>
      </c>
      <c r="X134" s="27">
        <v>703885</v>
      </c>
      <c r="Y134" s="27">
        <v>712560.3</v>
      </c>
      <c r="Z134" s="27">
        <v>720872.9</v>
      </c>
      <c r="AA134" s="27">
        <v>728648</v>
      </c>
      <c r="AB134" s="27">
        <v>736746.1</v>
      </c>
      <c r="AC134" s="27">
        <v>744997.3</v>
      </c>
      <c r="AD134" s="27">
        <v>753325.9</v>
      </c>
      <c r="AE134" s="27">
        <v>761762.7</v>
      </c>
      <c r="AF134" s="27">
        <v>770355.1</v>
      </c>
      <c r="AG134" s="27">
        <v>778227.1</v>
      </c>
      <c r="AH134" s="27">
        <v>785918.1</v>
      </c>
      <c r="AI134" s="27">
        <v>792498.1</v>
      </c>
      <c r="AJ134" s="27">
        <v>798778.5</v>
      </c>
      <c r="AK134" s="27">
        <v>804823.3</v>
      </c>
      <c r="AL134" s="27">
        <v>810732.4</v>
      </c>
      <c r="AM134" s="27">
        <v>816602</v>
      </c>
      <c r="AN134" s="27">
        <v>822482.9</v>
      </c>
      <c r="AO134" s="27">
        <v>828338.5</v>
      </c>
      <c r="AP134" s="27">
        <v>834248.4</v>
      </c>
      <c r="AQ134" s="27">
        <v>840196.6</v>
      </c>
      <c r="AR134" s="27">
        <v>846372.4</v>
      </c>
      <c r="AS134" s="27">
        <v>852491.6</v>
      </c>
      <c r="AT134" s="27">
        <v>858454.6</v>
      </c>
      <c r="AU134" s="27">
        <v>864245.3</v>
      </c>
      <c r="AV134" s="27">
        <v>869954.6</v>
      </c>
      <c r="AW134" s="27">
        <v>875457.2</v>
      </c>
      <c r="AX134" s="27">
        <v>880944.9</v>
      </c>
      <c r="AY134" s="27">
        <v>886280.5</v>
      </c>
      <c r="AZ134" s="27">
        <v>891596</v>
      </c>
    </row>
    <row r="135" spans="1:52" x14ac:dyDescent="0.35">
      <c r="A135" s="28" t="s">
        <v>93</v>
      </c>
      <c r="B135" s="15">
        <v>390353.8</v>
      </c>
      <c r="C135" s="15">
        <v>415287.3</v>
      </c>
      <c r="D135" s="15">
        <v>438585.8</v>
      </c>
      <c r="E135" s="15">
        <v>445392</v>
      </c>
      <c r="F135" s="15">
        <v>513297.8</v>
      </c>
      <c r="G135" s="15">
        <v>529826.19999999995</v>
      </c>
      <c r="H135" s="15">
        <v>558526.4</v>
      </c>
      <c r="I135" s="15">
        <v>578206.6</v>
      </c>
      <c r="J135" s="15">
        <v>568537.9</v>
      </c>
      <c r="K135" s="15">
        <v>501830</v>
      </c>
      <c r="L135" s="15">
        <v>536828.80000000005</v>
      </c>
      <c r="M135" s="15">
        <v>534150.6</v>
      </c>
      <c r="N135" s="15">
        <v>534559.5</v>
      </c>
      <c r="O135" s="15">
        <v>565501</v>
      </c>
      <c r="P135" s="15">
        <v>570532</v>
      </c>
      <c r="Q135" s="15">
        <v>579322.1</v>
      </c>
      <c r="R135" s="15">
        <v>607892.4</v>
      </c>
      <c r="S135" s="15">
        <v>634033.19999999995</v>
      </c>
      <c r="T135" s="15">
        <v>655262.9</v>
      </c>
      <c r="U135" s="15">
        <v>671482.8</v>
      </c>
      <c r="V135" s="15">
        <v>683784</v>
      </c>
      <c r="W135" s="15">
        <v>694471.5</v>
      </c>
      <c r="X135" s="15">
        <v>703674.3</v>
      </c>
      <c r="Y135" s="15">
        <v>712286.7</v>
      </c>
      <c r="Z135" s="15">
        <v>720529.2</v>
      </c>
      <c r="AA135" s="15">
        <v>728217</v>
      </c>
      <c r="AB135" s="15">
        <v>736200.9</v>
      </c>
      <c r="AC135" s="15">
        <v>744318</v>
      </c>
      <c r="AD135" s="15">
        <v>752483.2</v>
      </c>
      <c r="AE135" s="15">
        <v>760712.4</v>
      </c>
      <c r="AF135" s="15">
        <v>769052.1</v>
      </c>
      <c r="AG135" s="15">
        <v>776606.5</v>
      </c>
      <c r="AH135" s="15">
        <v>783903.9</v>
      </c>
      <c r="AI135" s="15">
        <v>789997.8</v>
      </c>
      <c r="AJ135" s="15">
        <v>795679</v>
      </c>
      <c r="AK135" s="15">
        <v>800996.7</v>
      </c>
      <c r="AL135" s="15">
        <v>806001.5</v>
      </c>
      <c r="AM135" s="15">
        <v>810749.7</v>
      </c>
      <c r="AN135" s="15">
        <v>815237.7</v>
      </c>
      <c r="AO135" s="15">
        <v>819346.1</v>
      </c>
      <c r="AP135" s="15">
        <v>823087.9</v>
      </c>
      <c r="AQ135" s="15">
        <v>826367</v>
      </c>
      <c r="AR135" s="15">
        <v>829267</v>
      </c>
      <c r="AS135" s="15">
        <v>831372.4</v>
      </c>
      <c r="AT135" s="15">
        <v>832469.8</v>
      </c>
      <c r="AU135" s="15">
        <v>832390.2</v>
      </c>
      <c r="AV135" s="15">
        <v>831084.5</v>
      </c>
      <c r="AW135" s="15">
        <v>828291.4</v>
      </c>
      <c r="AX135" s="15">
        <v>824043.9</v>
      </c>
      <c r="AY135" s="15">
        <v>818114</v>
      </c>
      <c r="AZ135" s="15">
        <v>810555.7</v>
      </c>
    </row>
    <row r="136" spans="1:52" x14ac:dyDescent="0.35">
      <c r="A136" s="28" t="s">
        <v>94</v>
      </c>
      <c r="B136" s="29">
        <v>0</v>
      </c>
      <c r="C136" s="29">
        <v>0</v>
      </c>
      <c r="D136" s="29">
        <v>0</v>
      </c>
      <c r="E136" s="29">
        <v>0</v>
      </c>
      <c r="F136" s="29">
        <v>0</v>
      </c>
      <c r="G136" s="29">
        <v>0</v>
      </c>
      <c r="H136" s="29">
        <v>0</v>
      </c>
      <c r="I136" s="29">
        <v>0</v>
      </c>
      <c r="J136" s="29">
        <v>0</v>
      </c>
      <c r="K136" s="29">
        <v>0</v>
      </c>
      <c r="L136" s="29">
        <v>0</v>
      </c>
      <c r="M136" s="29">
        <v>0</v>
      </c>
      <c r="N136" s="29">
        <v>0</v>
      </c>
      <c r="O136" s="29">
        <v>0</v>
      </c>
      <c r="P136" s="29">
        <v>0</v>
      </c>
      <c r="Q136" s="29">
        <v>0</v>
      </c>
      <c r="R136" s="29">
        <v>0</v>
      </c>
      <c r="S136" s="29">
        <v>0</v>
      </c>
      <c r="T136" s="29">
        <v>1.2</v>
      </c>
      <c r="U136" s="29">
        <v>2.4</v>
      </c>
      <c r="V136" s="29">
        <v>4.7</v>
      </c>
      <c r="W136" s="29">
        <v>7.1</v>
      </c>
      <c r="X136" s="29">
        <v>10.6</v>
      </c>
      <c r="Y136" s="29">
        <v>16.399999999999999</v>
      </c>
      <c r="Z136" s="29">
        <v>24.5</v>
      </c>
      <c r="AA136" s="29">
        <v>37.1</v>
      </c>
      <c r="AB136" s="29">
        <v>53.4</v>
      </c>
      <c r="AC136" s="29">
        <v>74.2</v>
      </c>
      <c r="AD136" s="29">
        <v>99.8</v>
      </c>
      <c r="AE136" s="29">
        <v>134.6</v>
      </c>
      <c r="AF136" s="29">
        <v>178.5</v>
      </c>
      <c r="AG136" s="29">
        <v>233.9</v>
      </c>
      <c r="AH136" s="29">
        <v>308.89999999999998</v>
      </c>
      <c r="AI136" s="29">
        <v>399.4</v>
      </c>
      <c r="AJ136" s="29">
        <v>514.5</v>
      </c>
      <c r="AK136" s="29">
        <v>658.4</v>
      </c>
      <c r="AL136" s="29">
        <v>844.2</v>
      </c>
      <c r="AM136" s="15">
        <v>1082.3</v>
      </c>
      <c r="AN136" s="15">
        <v>1382</v>
      </c>
      <c r="AO136" s="15">
        <v>1760.6</v>
      </c>
      <c r="AP136" s="15">
        <v>2244.5</v>
      </c>
      <c r="AQ136" s="15">
        <v>2849</v>
      </c>
      <c r="AR136" s="15">
        <v>3599.8</v>
      </c>
      <c r="AS136" s="15">
        <v>4532.1000000000004</v>
      </c>
      <c r="AT136" s="15">
        <v>5672.2</v>
      </c>
      <c r="AU136" s="15">
        <v>7059.9</v>
      </c>
      <c r="AV136" s="15">
        <v>8724.5</v>
      </c>
      <c r="AW136" s="15">
        <v>10709</v>
      </c>
      <c r="AX136" s="15">
        <v>13029.6</v>
      </c>
      <c r="AY136" s="15">
        <v>15701.9</v>
      </c>
      <c r="AZ136" s="15">
        <v>18718.5</v>
      </c>
    </row>
    <row r="137" spans="1:52" x14ac:dyDescent="0.35">
      <c r="A137" s="28" t="s">
        <v>111</v>
      </c>
      <c r="B137" s="29">
        <v>0</v>
      </c>
      <c r="C137" s="29">
        <v>0</v>
      </c>
      <c r="D137" s="29">
        <v>0</v>
      </c>
      <c r="E137" s="29">
        <v>0</v>
      </c>
      <c r="F137" s="29">
        <v>0</v>
      </c>
      <c r="G137" s="29">
        <v>0</v>
      </c>
      <c r="H137" s="29">
        <v>0</v>
      </c>
      <c r="I137" s="29">
        <v>0</v>
      </c>
      <c r="J137" s="29">
        <v>0</v>
      </c>
      <c r="K137" s="29">
        <v>0</v>
      </c>
      <c r="L137" s="29">
        <v>0</v>
      </c>
      <c r="M137" s="29">
        <v>0</v>
      </c>
      <c r="N137" s="29">
        <v>0</v>
      </c>
      <c r="O137" s="29">
        <v>0</v>
      </c>
      <c r="P137" s="29">
        <v>0</v>
      </c>
      <c r="Q137" s="29">
        <v>0</v>
      </c>
      <c r="R137" s="29">
        <v>13</v>
      </c>
      <c r="S137" s="29">
        <v>32</v>
      </c>
      <c r="T137" s="29">
        <v>54.5</v>
      </c>
      <c r="U137" s="29">
        <v>81.599999999999994</v>
      </c>
      <c r="V137" s="29">
        <v>113.3</v>
      </c>
      <c r="W137" s="29">
        <v>150.5</v>
      </c>
      <c r="X137" s="29">
        <v>194.2</v>
      </c>
      <c r="Y137" s="29">
        <v>248.9</v>
      </c>
      <c r="Z137" s="29">
        <v>305</v>
      </c>
      <c r="AA137" s="29">
        <v>371.6</v>
      </c>
      <c r="AB137" s="29">
        <v>453.4</v>
      </c>
      <c r="AC137" s="29">
        <v>545.79999999999995</v>
      </c>
      <c r="AD137" s="29">
        <v>656.9</v>
      </c>
      <c r="AE137" s="29">
        <v>793.4</v>
      </c>
      <c r="AF137" s="29">
        <v>957</v>
      </c>
      <c r="AG137" s="15">
        <v>1156.5</v>
      </c>
      <c r="AH137" s="15">
        <v>1389.4</v>
      </c>
      <c r="AI137" s="15">
        <v>1671.5</v>
      </c>
      <c r="AJ137" s="15">
        <v>2010</v>
      </c>
      <c r="AK137" s="15">
        <v>2409.4</v>
      </c>
      <c r="AL137" s="15">
        <v>2883.7</v>
      </c>
      <c r="AM137" s="15">
        <v>3445.9</v>
      </c>
      <c r="AN137" s="15">
        <v>4120</v>
      </c>
      <c r="AO137" s="15">
        <v>4928.8</v>
      </c>
      <c r="AP137" s="15">
        <v>5894.9</v>
      </c>
      <c r="AQ137" s="15">
        <v>7035.7</v>
      </c>
      <c r="AR137" s="15">
        <v>8393.2999999999993</v>
      </c>
      <c r="AS137" s="15">
        <v>9992.9</v>
      </c>
      <c r="AT137" s="15">
        <v>11857.6</v>
      </c>
      <c r="AU137" s="15">
        <v>14018.9</v>
      </c>
      <c r="AV137" s="15">
        <v>16507.5</v>
      </c>
      <c r="AW137" s="15">
        <v>19355</v>
      </c>
      <c r="AX137" s="15">
        <v>22610.400000000001</v>
      </c>
      <c r="AY137" s="15">
        <v>26297</v>
      </c>
      <c r="AZ137" s="15">
        <v>30469.4</v>
      </c>
    </row>
    <row r="138" spans="1:52" x14ac:dyDescent="0.35">
      <c r="A138" s="28" t="s">
        <v>105</v>
      </c>
      <c r="B138" s="29">
        <v>0</v>
      </c>
      <c r="C138" s="29">
        <v>0</v>
      </c>
      <c r="D138" s="29">
        <v>0</v>
      </c>
      <c r="E138" s="29">
        <v>0</v>
      </c>
      <c r="F138" s="29">
        <v>0</v>
      </c>
      <c r="G138" s="29">
        <v>0</v>
      </c>
      <c r="H138" s="29">
        <v>0</v>
      </c>
      <c r="I138" s="29">
        <v>0</v>
      </c>
      <c r="J138" s="29">
        <v>0</v>
      </c>
      <c r="K138" s="29">
        <v>0</v>
      </c>
      <c r="L138" s="29">
        <v>0</v>
      </c>
      <c r="M138" s="29">
        <v>0</v>
      </c>
      <c r="N138" s="29">
        <v>0</v>
      </c>
      <c r="O138" s="29">
        <v>0</v>
      </c>
      <c r="P138" s="29">
        <v>0</v>
      </c>
      <c r="Q138" s="29">
        <v>0</v>
      </c>
      <c r="R138" s="29">
        <v>0</v>
      </c>
      <c r="S138" s="29">
        <v>0</v>
      </c>
      <c r="T138" s="29">
        <v>0</v>
      </c>
      <c r="U138" s="29">
        <v>0</v>
      </c>
      <c r="V138" s="29">
        <v>1.2</v>
      </c>
      <c r="W138" s="29">
        <v>3.6</v>
      </c>
      <c r="X138" s="29">
        <v>5.9</v>
      </c>
      <c r="Y138" s="29">
        <v>8.3000000000000007</v>
      </c>
      <c r="Z138" s="29">
        <v>14.1</v>
      </c>
      <c r="AA138" s="29">
        <v>22.2</v>
      </c>
      <c r="AB138" s="29">
        <v>38.5</v>
      </c>
      <c r="AC138" s="29">
        <v>59.3</v>
      </c>
      <c r="AD138" s="29">
        <v>86</v>
      </c>
      <c r="AE138" s="29">
        <v>122.2</v>
      </c>
      <c r="AF138" s="29">
        <v>167.6</v>
      </c>
      <c r="AG138" s="29">
        <v>230.1</v>
      </c>
      <c r="AH138" s="29">
        <v>316</v>
      </c>
      <c r="AI138" s="29">
        <v>429.4</v>
      </c>
      <c r="AJ138" s="29">
        <v>574.9</v>
      </c>
      <c r="AK138" s="29">
        <v>758.8</v>
      </c>
      <c r="AL138" s="15">
        <v>1003.1</v>
      </c>
      <c r="AM138" s="15">
        <v>1324.1</v>
      </c>
      <c r="AN138" s="15">
        <v>1743.3</v>
      </c>
      <c r="AO138" s="15">
        <v>2302.9</v>
      </c>
      <c r="AP138" s="15">
        <v>3021</v>
      </c>
      <c r="AQ138" s="15">
        <v>3944.9</v>
      </c>
      <c r="AR138" s="15">
        <v>5112.3</v>
      </c>
      <c r="AS138" s="15">
        <v>6594.2</v>
      </c>
      <c r="AT138" s="15">
        <v>8455</v>
      </c>
      <c r="AU138" s="15">
        <v>10776.3</v>
      </c>
      <c r="AV138" s="15">
        <v>13638</v>
      </c>
      <c r="AW138" s="15">
        <v>17101.900000000001</v>
      </c>
      <c r="AX138" s="15">
        <v>21261</v>
      </c>
      <c r="AY138" s="15">
        <v>26167.599999999999</v>
      </c>
      <c r="AZ138" s="15">
        <v>31852.5</v>
      </c>
    </row>
    <row r="139" spans="1:52" x14ac:dyDescent="0.35">
      <c r="A139" s="26" t="s">
        <v>96</v>
      </c>
      <c r="B139" s="30">
        <v>0</v>
      </c>
      <c r="C139" s="30">
        <v>0</v>
      </c>
      <c r="D139" s="30">
        <v>0</v>
      </c>
      <c r="E139" s="30">
        <v>0</v>
      </c>
      <c r="F139" s="30">
        <v>0</v>
      </c>
      <c r="G139" s="30">
        <v>0</v>
      </c>
      <c r="H139" s="30">
        <v>0</v>
      </c>
      <c r="I139" s="30">
        <v>0</v>
      </c>
      <c r="J139" s="30">
        <v>0</v>
      </c>
      <c r="K139" s="30">
        <v>0</v>
      </c>
      <c r="L139" s="30">
        <v>0</v>
      </c>
      <c r="M139" s="30">
        <v>0</v>
      </c>
      <c r="N139" s="30">
        <v>0</v>
      </c>
      <c r="O139" s="30">
        <v>0</v>
      </c>
      <c r="P139" s="30">
        <v>0</v>
      </c>
      <c r="Q139" s="30">
        <v>0</v>
      </c>
      <c r="R139" s="30">
        <v>0</v>
      </c>
      <c r="S139" s="30">
        <v>0</v>
      </c>
      <c r="T139" s="30">
        <v>0</v>
      </c>
      <c r="U139" s="30">
        <v>0</v>
      </c>
      <c r="V139" s="30">
        <v>0</v>
      </c>
      <c r="W139" s="30">
        <v>0</v>
      </c>
      <c r="X139" s="30">
        <v>0</v>
      </c>
      <c r="Y139" s="30">
        <v>0</v>
      </c>
      <c r="Z139" s="30">
        <v>0</v>
      </c>
      <c r="AA139" s="30">
        <v>0</v>
      </c>
      <c r="AB139" s="30">
        <v>0</v>
      </c>
      <c r="AC139" s="30">
        <v>0</v>
      </c>
      <c r="AD139" s="30">
        <v>2.4</v>
      </c>
      <c r="AE139" s="30">
        <v>21.2</v>
      </c>
      <c r="AF139" s="30">
        <v>100.2</v>
      </c>
      <c r="AG139" s="30">
        <v>266.2</v>
      </c>
      <c r="AH139" s="30">
        <v>526.20000000000005</v>
      </c>
      <c r="AI139" s="30">
        <v>891</v>
      </c>
      <c r="AJ139" s="27">
        <v>1349.9</v>
      </c>
      <c r="AK139" s="27">
        <v>1905.6</v>
      </c>
      <c r="AL139" s="27">
        <v>2566.3000000000002</v>
      </c>
      <c r="AM139" s="27">
        <v>3303.3</v>
      </c>
      <c r="AN139" s="27">
        <v>4125.3999999999996</v>
      </c>
      <c r="AO139" s="27">
        <v>5024.1000000000004</v>
      </c>
      <c r="AP139" s="27">
        <v>5990.6</v>
      </c>
      <c r="AQ139" s="27">
        <v>7036.9</v>
      </c>
      <c r="AR139" s="27">
        <v>8176.3</v>
      </c>
      <c r="AS139" s="27">
        <v>9408</v>
      </c>
      <c r="AT139" s="27">
        <v>10724.2</v>
      </c>
      <c r="AU139" s="27">
        <v>12133.1</v>
      </c>
      <c r="AV139" s="27">
        <v>13618.2</v>
      </c>
      <c r="AW139" s="27">
        <v>15173.1</v>
      </c>
      <c r="AX139" s="27">
        <v>16788.099999999999</v>
      </c>
      <c r="AY139" s="27">
        <v>18470.7</v>
      </c>
      <c r="AZ139" s="27">
        <v>20240.5</v>
      </c>
    </row>
    <row r="140" spans="1:52" x14ac:dyDescent="0.35">
      <c r="A140" s="28" t="s">
        <v>97</v>
      </c>
      <c r="B140" s="29">
        <v>0</v>
      </c>
      <c r="C140" s="29">
        <v>0</v>
      </c>
      <c r="D140" s="29">
        <v>0</v>
      </c>
      <c r="E140" s="29">
        <v>0</v>
      </c>
      <c r="F140" s="29">
        <v>0</v>
      </c>
      <c r="G140" s="29">
        <v>0</v>
      </c>
      <c r="H140" s="29">
        <v>0</v>
      </c>
      <c r="I140" s="29">
        <v>0</v>
      </c>
      <c r="J140" s="29">
        <v>0</v>
      </c>
      <c r="K140" s="29">
        <v>0</v>
      </c>
      <c r="L140" s="29">
        <v>0</v>
      </c>
      <c r="M140" s="29">
        <v>0</v>
      </c>
      <c r="N140" s="29">
        <v>0</v>
      </c>
      <c r="O140" s="29">
        <v>0</v>
      </c>
      <c r="P140" s="29">
        <v>0</v>
      </c>
      <c r="Q140" s="29">
        <v>0</v>
      </c>
      <c r="R140" s="29">
        <v>0</v>
      </c>
      <c r="S140" s="29">
        <v>0</v>
      </c>
      <c r="T140" s="29">
        <v>0</v>
      </c>
      <c r="U140" s="29">
        <v>0</v>
      </c>
      <c r="V140" s="29">
        <v>0</v>
      </c>
      <c r="W140" s="29">
        <v>0</v>
      </c>
      <c r="X140" s="29">
        <v>0</v>
      </c>
      <c r="Y140" s="29">
        <v>0</v>
      </c>
      <c r="Z140" s="29">
        <v>0</v>
      </c>
      <c r="AA140" s="29">
        <v>0</v>
      </c>
      <c r="AB140" s="29">
        <v>0</v>
      </c>
      <c r="AC140" s="29">
        <v>0</v>
      </c>
      <c r="AD140" s="29">
        <v>0</v>
      </c>
      <c r="AE140" s="29">
        <v>0</v>
      </c>
      <c r="AF140" s="29">
        <v>0</v>
      </c>
      <c r="AG140" s="29">
        <v>0</v>
      </c>
      <c r="AH140" s="29">
        <v>0</v>
      </c>
      <c r="AI140" s="29">
        <v>0</v>
      </c>
      <c r="AJ140" s="29">
        <v>0</v>
      </c>
      <c r="AK140" s="29">
        <v>0</v>
      </c>
      <c r="AL140" s="29">
        <v>0</v>
      </c>
      <c r="AM140" s="29">
        <v>0</v>
      </c>
      <c r="AN140" s="29">
        <v>0</v>
      </c>
      <c r="AO140" s="29">
        <v>0</v>
      </c>
      <c r="AP140" s="29">
        <v>0</v>
      </c>
      <c r="AQ140" s="29">
        <v>0</v>
      </c>
      <c r="AR140" s="29">
        <v>0</v>
      </c>
      <c r="AS140" s="29">
        <v>0</v>
      </c>
      <c r="AT140" s="29">
        <v>0</v>
      </c>
      <c r="AU140" s="29">
        <v>0</v>
      </c>
      <c r="AV140" s="29">
        <v>0</v>
      </c>
      <c r="AW140" s="29">
        <v>0</v>
      </c>
      <c r="AX140" s="29">
        <v>0</v>
      </c>
      <c r="AY140" s="29">
        <v>0</v>
      </c>
      <c r="AZ140" s="29">
        <v>0</v>
      </c>
    </row>
    <row r="141" spans="1:52" x14ac:dyDescent="0.35">
      <c r="A141" s="28" t="s">
        <v>98</v>
      </c>
      <c r="B141" s="29">
        <v>0</v>
      </c>
      <c r="C141" s="29">
        <v>0</v>
      </c>
      <c r="D141" s="29">
        <v>0</v>
      </c>
      <c r="E141" s="29">
        <v>0</v>
      </c>
      <c r="F141" s="29">
        <v>0</v>
      </c>
      <c r="G141" s="29">
        <v>0</v>
      </c>
      <c r="H141" s="29">
        <v>0</v>
      </c>
      <c r="I141" s="29">
        <v>0</v>
      </c>
      <c r="J141" s="29">
        <v>0</v>
      </c>
      <c r="K141" s="29">
        <v>0</v>
      </c>
      <c r="L141" s="29">
        <v>0</v>
      </c>
      <c r="M141" s="29">
        <v>0</v>
      </c>
      <c r="N141" s="29">
        <v>0</v>
      </c>
      <c r="O141" s="29">
        <v>0</v>
      </c>
      <c r="P141" s="29">
        <v>0</v>
      </c>
      <c r="Q141" s="29">
        <v>0</v>
      </c>
      <c r="R141" s="29">
        <v>0</v>
      </c>
      <c r="S141" s="29">
        <v>0</v>
      </c>
      <c r="T141" s="29">
        <v>0</v>
      </c>
      <c r="U141" s="29">
        <v>0</v>
      </c>
      <c r="V141" s="29">
        <v>0</v>
      </c>
      <c r="W141" s="29">
        <v>0</v>
      </c>
      <c r="X141" s="29">
        <v>0</v>
      </c>
      <c r="Y141" s="29">
        <v>0</v>
      </c>
      <c r="Z141" s="29">
        <v>0</v>
      </c>
      <c r="AA141" s="29">
        <v>0</v>
      </c>
      <c r="AB141" s="29">
        <v>0</v>
      </c>
      <c r="AC141" s="29">
        <v>0</v>
      </c>
      <c r="AD141" s="29">
        <v>0</v>
      </c>
      <c r="AE141" s="29">
        <v>0</v>
      </c>
      <c r="AF141" s="29">
        <v>0</v>
      </c>
      <c r="AG141" s="29">
        <v>0</v>
      </c>
      <c r="AH141" s="29">
        <v>0</v>
      </c>
      <c r="AI141" s="29">
        <v>0</v>
      </c>
      <c r="AJ141" s="29">
        <v>0</v>
      </c>
      <c r="AK141" s="29">
        <v>0</v>
      </c>
      <c r="AL141" s="29">
        <v>0</v>
      </c>
      <c r="AM141" s="29">
        <v>0</v>
      </c>
      <c r="AN141" s="29">
        <v>0</v>
      </c>
      <c r="AO141" s="29">
        <v>0</v>
      </c>
      <c r="AP141" s="29">
        <v>0</v>
      </c>
      <c r="AQ141" s="29">
        <v>0</v>
      </c>
      <c r="AR141" s="29">
        <v>0</v>
      </c>
      <c r="AS141" s="29">
        <v>0</v>
      </c>
      <c r="AT141" s="29">
        <v>0</v>
      </c>
      <c r="AU141" s="29">
        <v>0</v>
      </c>
      <c r="AV141" s="29">
        <v>0</v>
      </c>
      <c r="AW141" s="29">
        <v>0</v>
      </c>
      <c r="AX141" s="29">
        <v>0</v>
      </c>
      <c r="AY141" s="29">
        <v>0</v>
      </c>
      <c r="AZ141" s="29">
        <v>0</v>
      </c>
    </row>
    <row r="142" spans="1:52" x14ac:dyDescent="0.35">
      <c r="A142" s="28" t="s">
        <v>99</v>
      </c>
      <c r="B142" s="29">
        <v>0</v>
      </c>
      <c r="C142" s="29">
        <v>0</v>
      </c>
      <c r="D142" s="29">
        <v>0</v>
      </c>
      <c r="E142" s="29">
        <v>0</v>
      </c>
      <c r="F142" s="29">
        <v>0</v>
      </c>
      <c r="G142" s="29">
        <v>0</v>
      </c>
      <c r="H142" s="29">
        <v>0</v>
      </c>
      <c r="I142" s="29">
        <v>0</v>
      </c>
      <c r="J142" s="29">
        <v>0</v>
      </c>
      <c r="K142" s="29">
        <v>0</v>
      </c>
      <c r="L142" s="29">
        <v>0</v>
      </c>
      <c r="M142" s="29">
        <v>0</v>
      </c>
      <c r="N142" s="29">
        <v>0</v>
      </c>
      <c r="O142" s="29">
        <v>0</v>
      </c>
      <c r="P142" s="29">
        <v>0</v>
      </c>
      <c r="Q142" s="29">
        <v>0</v>
      </c>
      <c r="R142" s="29">
        <v>0</v>
      </c>
      <c r="S142" s="29">
        <v>0</v>
      </c>
      <c r="T142" s="29">
        <v>0</v>
      </c>
      <c r="U142" s="29">
        <v>0</v>
      </c>
      <c r="V142" s="29">
        <v>0</v>
      </c>
      <c r="W142" s="29">
        <v>0</v>
      </c>
      <c r="X142" s="29">
        <v>0</v>
      </c>
      <c r="Y142" s="29">
        <v>0</v>
      </c>
      <c r="Z142" s="29">
        <v>0</v>
      </c>
      <c r="AA142" s="29">
        <v>0</v>
      </c>
      <c r="AB142" s="29">
        <v>0</v>
      </c>
      <c r="AC142" s="29">
        <v>0</v>
      </c>
      <c r="AD142" s="29">
        <v>2.4</v>
      </c>
      <c r="AE142" s="29">
        <v>21.2</v>
      </c>
      <c r="AF142" s="29">
        <v>100.2</v>
      </c>
      <c r="AG142" s="29">
        <v>266.2</v>
      </c>
      <c r="AH142" s="29">
        <v>526.20000000000005</v>
      </c>
      <c r="AI142" s="29">
        <v>891</v>
      </c>
      <c r="AJ142" s="15">
        <v>1349.9</v>
      </c>
      <c r="AK142" s="15">
        <v>1905.6</v>
      </c>
      <c r="AL142" s="15">
        <v>2566.3000000000002</v>
      </c>
      <c r="AM142" s="15">
        <v>3303.3</v>
      </c>
      <c r="AN142" s="15">
        <v>4125.3999999999996</v>
      </c>
      <c r="AO142" s="15">
        <v>5024.1000000000004</v>
      </c>
      <c r="AP142" s="15">
        <v>5990.6</v>
      </c>
      <c r="AQ142" s="15">
        <v>7036.9</v>
      </c>
      <c r="AR142" s="15">
        <v>8176.3</v>
      </c>
      <c r="AS142" s="15">
        <v>9408</v>
      </c>
      <c r="AT142" s="15">
        <v>10724.2</v>
      </c>
      <c r="AU142" s="15">
        <v>12133.1</v>
      </c>
      <c r="AV142" s="15">
        <v>13618.2</v>
      </c>
      <c r="AW142" s="15">
        <v>15173.1</v>
      </c>
      <c r="AX142" s="15">
        <v>16788.099999999999</v>
      </c>
      <c r="AY142" s="15">
        <v>18470.7</v>
      </c>
      <c r="AZ142" s="15">
        <v>20240.5</v>
      </c>
    </row>
    <row r="143" spans="1:52" x14ac:dyDescent="0.35">
      <c r="A143" s="28" t="s">
        <v>106</v>
      </c>
      <c r="B143" s="29">
        <v>0</v>
      </c>
      <c r="C143" s="29">
        <v>0</v>
      </c>
      <c r="D143" s="29">
        <v>0</v>
      </c>
      <c r="E143" s="29">
        <v>0</v>
      </c>
      <c r="F143" s="29">
        <v>0</v>
      </c>
      <c r="G143" s="29">
        <v>0</v>
      </c>
      <c r="H143" s="29">
        <v>0</v>
      </c>
      <c r="I143" s="29">
        <v>0</v>
      </c>
      <c r="J143" s="29">
        <v>0</v>
      </c>
      <c r="K143" s="29">
        <v>0</v>
      </c>
      <c r="L143" s="29">
        <v>0</v>
      </c>
      <c r="M143" s="29">
        <v>0</v>
      </c>
      <c r="N143" s="29">
        <v>0</v>
      </c>
      <c r="O143" s="29">
        <v>0</v>
      </c>
      <c r="P143" s="29">
        <v>0</v>
      </c>
      <c r="Q143" s="29">
        <v>0</v>
      </c>
      <c r="R143" s="29">
        <v>0</v>
      </c>
      <c r="S143" s="29">
        <v>0</v>
      </c>
      <c r="T143" s="29">
        <v>0</v>
      </c>
      <c r="U143" s="29">
        <v>0</v>
      </c>
      <c r="V143" s="29">
        <v>0</v>
      </c>
      <c r="W143" s="29">
        <v>0</v>
      </c>
      <c r="X143" s="29">
        <v>0</v>
      </c>
      <c r="Y143" s="29">
        <v>0</v>
      </c>
      <c r="Z143" s="29">
        <v>0</v>
      </c>
      <c r="AA143" s="29">
        <v>0</v>
      </c>
      <c r="AB143" s="29">
        <v>0</v>
      </c>
      <c r="AC143" s="29">
        <v>0</v>
      </c>
      <c r="AD143" s="29">
        <v>0</v>
      </c>
      <c r="AE143" s="29">
        <v>0</v>
      </c>
      <c r="AF143" s="29">
        <v>0</v>
      </c>
      <c r="AG143" s="29">
        <v>0</v>
      </c>
      <c r="AH143" s="29">
        <v>0</v>
      </c>
      <c r="AI143" s="29">
        <v>0</v>
      </c>
      <c r="AJ143" s="29">
        <v>0</v>
      </c>
      <c r="AK143" s="29">
        <v>0</v>
      </c>
      <c r="AL143" s="29">
        <v>0</v>
      </c>
      <c r="AM143" s="29">
        <v>0</v>
      </c>
      <c r="AN143" s="29">
        <v>0</v>
      </c>
      <c r="AO143" s="29">
        <v>0</v>
      </c>
      <c r="AP143" s="29">
        <v>0</v>
      </c>
      <c r="AQ143" s="29">
        <v>0</v>
      </c>
      <c r="AR143" s="29">
        <v>0</v>
      </c>
      <c r="AS143" s="29">
        <v>0</v>
      </c>
      <c r="AT143" s="29">
        <v>0</v>
      </c>
      <c r="AU143" s="29">
        <v>0</v>
      </c>
      <c r="AV143" s="29">
        <v>0</v>
      </c>
      <c r="AW143" s="29">
        <v>0</v>
      </c>
      <c r="AX143" s="29">
        <v>0</v>
      </c>
      <c r="AY143" s="29">
        <v>0</v>
      </c>
      <c r="AZ143" s="29">
        <v>0</v>
      </c>
    </row>
    <row r="144" spans="1:52" x14ac:dyDescent="0.35">
      <c r="A144" s="26" t="s">
        <v>100</v>
      </c>
      <c r="B144" s="30">
        <v>0</v>
      </c>
      <c r="C144" s="30">
        <v>0</v>
      </c>
      <c r="D144" s="30">
        <v>0</v>
      </c>
      <c r="E144" s="30">
        <v>0</v>
      </c>
      <c r="F144" s="30">
        <v>0</v>
      </c>
      <c r="G144" s="30">
        <v>0</v>
      </c>
      <c r="H144" s="30">
        <v>0</v>
      </c>
      <c r="I144" s="30">
        <v>0</v>
      </c>
      <c r="J144" s="30">
        <v>0</v>
      </c>
      <c r="K144" s="30">
        <v>0</v>
      </c>
      <c r="L144" s="30">
        <v>0</v>
      </c>
      <c r="M144" s="30">
        <v>0</v>
      </c>
      <c r="N144" s="30">
        <v>0</v>
      </c>
      <c r="O144" s="30">
        <v>0</v>
      </c>
      <c r="P144" s="30">
        <v>0</v>
      </c>
      <c r="Q144" s="30">
        <v>0</v>
      </c>
      <c r="R144" s="30">
        <v>2.4</v>
      </c>
      <c r="S144" s="30">
        <v>4.7</v>
      </c>
      <c r="T144" s="30">
        <v>9.5</v>
      </c>
      <c r="U144" s="30">
        <v>15.4</v>
      </c>
      <c r="V144" s="30">
        <v>23.6</v>
      </c>
      <c r="W144" s="30">
        <v>23.5</v>
      </c>
      <c r="X144" s="30">
        <v>23.2</v>
      </c>
      <c r="Y144" s="30">
        <v>21.5</v>
      </c>
      <c r="Z144" s="30">
        <v>16.5</v>
      </c>
      <c r="AA144" s="30">
        <v>11.6</v>
      </c>
      <c r="AB144" s="30">
        <v>8.1999999999999993</v>
      </c>
      <c r="AC144" s="30">
        <v>4</v>
      </c>
      <c r="AD144" s="30">
        <v>0</v>
      </c>
      <c r="AE144" s="30">
        <v>0</v>
      </c>
      <c r="AF144" s="30">
        <v>152</v>
      </c>
      <c r="AG144" s="30">
        <v>613.79999999999995</v>
      </c>
      <c r="AH144" s="27">
        <v>1414.7</v>
      </c>
      <c r="AI144" s="27">
        <v>2569.1</v>
      </c>
      <c r="AJ144" s="27">
        <v>4053.6</v>
      </c>
      <c r="AK144" s="27">
        <v>5856.3</v>
      </c>
      <c r="AL144" s="27">
        <v>7938.7</v>
      </c>
      <c r="AM144" s="27">
        <v>10286.9</v>
      </c>
      <c r="AN144" s="27">
        <v>12812</v>
      </c>
      <c r="AO144" s="27">
        <v>15527.9</v>
      </c>
      <c r="AP144" s="27">
        <v>18449.599999999999</v>
      </c>
      <c r="AQ144" s="27">
        <v>21617.8</v>
      </c>
      <c r="AR144" s="27">
        <v>25019.8</v>
      </c>
      <c r="AS144" s="27">
        <v>28654.9</v>
      </c>
      <c r="AT144" s="27">
        <v>32522.799999999999</v>
      </c>
      <c r="AU144" s="27">
        <v>36639.599999999999</v>
      </c>
      <c r="AV144" s="27">
        <v>40974.1</v>
      </c>
      <c r="AW144" s="27">
        <v>45565.2</v>
      </c>
      <c r="AX144" s="27">
        <v>50316.6</v>
      </c>
      <c r="AY144" s="27">
        <v>55272.9</v>
      </c>
      <c r="AZ144" s="27">
        <v>60459.7</v>
      </c>
    </row>
    <row r="145" spans="1:52" x14ac:dyDescent="0.35">
      <c r="A145" s="28" t="s">
        <v>101</v>
      </c>
      <c r="B145" s="29">
        <v>0</v>
      </c>
      <c r="C145" s="29">
        <v>0</v>
      </c>
      <c r="D145" s="29">
        <v>0</v>
      </c>
      <c r="E145" s="29">
        <v>0</v>
      </c>
      <c r="F145" s="29">
        <v>0</v>
      </c>
      <c r="G145" s="29">
        <v>0</v>
      </c>
      <c r="H145" s="29">
        <v>0</v>
      </c>
      <c r="I145" s="29">
        <v>0</v>
      </c>
      <c r="J145" s="29">
        <v>0</v>
      </c>
      <c r="K145" s="29">
        <v>0</v>
      </c>
      <c r="L145" s="29">
        <v>0</v>
      </c>
      <c r="M145" s="29">
        <v>0</v>
      </c>
      <c r="N145" s="29">
        <v>0</v>
      </c>
      <c r="O145" s="29">
        <v>0</v>
      </c>
      <c r="P145" s="29">
        <v>0</v>
      </c>
      <c r="Q145" s="29">
        <v>0</v>
      </c>
      <c r="R145" s="29">
        <v>0</v>
      </c>
      <c r="S145" s="29">
        <v>0</v>
      </c>
      <c r="T145" s="29">
        <v>0</v>
      </c>
      <c r="U145" s="29">
        <v>0</v>
      </c>
      <c r="V145" s="29">
        <v>0</v>
      </c>
      <c r="W145" s="29">
        <v>0</v>
      </c>
      <c r="X145" s="29">
        <v>0</v>
      </c>
      <c r="Y145" s="29">
        <v>0</v>
      </c>
      <c r="Z145" s="29">
        <v>0</v>
      </c>
      <c r="AA145" s="29">
        <v>0</v>
      </c>
      <c r="AB145" s="29">
        <v>0</v>
      </c>
      <c r="AC145" s="29">
        <v>0</v>
      </c>
      <c r="AD145" s="29">
        <v>0</v>
      </c>
      <c r="AE145" s="29">
        <v>0</v>
      </c>
      <c r="AF145" s="29">
        <v>69.5</v>
      </c>
      <c r="AG145" s="29">
        <v>300.39999999999998</v>
      </c>
      <c r="AH145" s="29">
        <v>736.3</v>
      </c>
      <c r="AI145" s="15">
        <v>1407.7</v>
      </c>
      <c r="AJ145" s="15">
        <v>2327.1999999999998</v>
      </c>
      <c r="AK145" s="15">
        <v>3512.1</v>
      </c>
      <c r="AL145" s="15">
        <v>4964.1000000000004</v>
      </c>
      <c r="AM145" s="15">
        <v>6698.1</v>
      </c>
      <c r="AN145" s="15">
        <v>8663.2000000000007</v>
      </c>
      <c r="AO145" s="15">
        <v>10873.7</v>
      </c>
      <c r="AP145" s="15">
        <v>13339.3</v>
      </c>
      <c r="AQ145" s="15">
        <v>16093.1</v>
      </c>
      <c r="AR145" s="15">
        <v>19121.8</v>
      </c>
      <c r="AS145" s="15">
        <v>22416.7</v>
      </c>
      <c r="AT145" s="15">
        <v>25987.200000000001</v>
      </c>
      <c r="AU145" s="15">
        <v>29827.3</v>
      </c>
      <c r="AV145" s="15">
        <v>33905.599999999999</v>
      </c>
      <c r="AW145" s="15">
        <v>38254.400000000001</v>
      </c>
      <c r="AX145" s="15">
        <v>42779.3</v>
      </c>
      <c r="AY145" s="15">
        <v>47530.400000000001</v>
      </c>
      <c r="AZ145" s="15">
        <v>52501.3</v>
      </c>
    </row>
    <row r="146" spans="1:52" x14ac:dyDescent="0.35">
      <c r="A146" s="31" t="s">
        <v>107</v>
      </c>
      <c r="B146" s="32">
        <v>0</v>
      </c>
      <c r="C146" s="32">
        <v>0</v>
      </c>
      <c r="D146" s="32">
        <v>0</v>
      </c>
      <c r="E146" s="32">
        <v>0</v>
      </c>
      <c r="F146" s="32">
        <v>0</v>
      </c>
      <c r="G146" s="32">
        <v>0</v>
      </c>
      <c r="H146" s="32">
        <v>0</v>
      </c>
      <c r="I146" s="32">
        <v>0</v>
      </c>
      <c r="J146" s="32">
        <v>0</v>
      </c>
      <c r="K146" s="32">
        <v>0</v>
      </c>
      <c r="L146" s="32">
        <v>0</v>
      </c>
      <c r="M146" s="32">
        <v>0</v>
      </c>
      <c r="N146" s="32">
        <v>0</v>
      </c>
      <c r="O146" s="32">
        <v>0</v>
      </c>
      <c r="P146" s="32">
        <v>0</v>
      </c>
      <c r="Q146" s="32">
        <v>0</v>
      </c>
      <c r="R146" s="32">
        <v>2.4</v>
      </c>
      <c r="S146" s="32">
        <v>4.7</v>
      </c>
      <c r="T146" s="32">
        <v>9.5</v>
      </c>
      <c r="U146" s="32">
        <v>15.4</v>
      </c>
      <c r="V146" s="32">
        <v>23.6</v>
      </c>
      <c r="W146" s="32">
        <v>23.5</v>
      </c>
      <c r="X146" s="32">
        <v>23.2</v>
      </c>
      <c r="Y146" s="32">
        <v>21.5</v>
      </c>
      <c r="Z146" s="32">
        <v>16.5</v>
      </c>
      <c r="AA146" s="32">
        <v>11.6</v>
      </c>
      <c r="AB146" s="32">
        <v>8.1999999999999993</v>
      </c>
      <c r="AC146" s="32">
        <v>4</v>
      </c>
      <c r="AD146" s="32">
        <v>0</v>
      </c>
      <c r="AE146" s="32">
        <v>0</v>
      </c>
      <c r="AF146" s="32">
        <v>82.5</v>
      </c>
      <c r="AG146" s="32">
        <v>313.39999999999998</v>
      </c>
      <c r="AH146" s="32">
        <v>678.4</v>
      </c>
      <c r="AI146" s="17">
        <v>1161.5</v>
      </c>
      <c r="AJ146" s="17">
        <v>1726.4</v>
      </c>
      <c r="AK146" s="17">
        <v>2344.3000000000002</v>
      </c>
      <c r="AL146" s="17">
        <v>2974.6</v>
      </c>
      <c r="AM146" s="17">
        <v>3588.8</v>
      </c>
      <c r="AN146" s="17">
        <v>4148.8</v>
      </c>
      <c r="AO146" s="17">
        <v>4654.2</v>
      </c>
      <c r="AP146" s="17">
        <v>5110.3999999999996</v>
      </c>
      <c r="AQ146" s="17">
        <v>5524.7</v>
      </c>
      <c r="AR146" s="17">
        <v>5897.9</v>
      </c>
      <c r="AS146" s="17">
        <v>6238.2</v>
      </c>
      <c r="AT146" s="17">
        <v>6535.5</v>
      </c>
      <c r="AU146" s="17">
        <v>6812.3</v>
      </c>
      <c r="AV146" s="17">
        <v>7068.5</v>
      </c>
      <c r="AW146" s="17">
        <v>7310.8</v>
      </c>
      <c r="AX146" s="17">
        <v>7537.3</v>
      </c>
      <c r="AY146" s="17">
        <v>7742.6</v>
      </c>
      <c r="AZ146" s="17">
        <v>7958.4</v>
      </c>
    </row>
    <row r="147" spans="1:52" x14ac:dyDescent="0.35">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row>
    <row r="148" spans="1:52" x14ac:dyDescent="0.35">
      <c r="A148" s="6" t="s">
        <v>75</v>
      </c>
      <c r="B148" s="7"/>
      <c r="C148" s="7"/>
      <c r="D148" s="7"/>
      <c r="E148" s="7"/>
      <c r="F148" s="7"/>
      <c r="G148" s="7"/>
      <c r="H148" s="7"/>
      <c r="I148" s="7"/>
      <c r="J148" s="7"/>
      <c r="K148" s="7"/>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row>
    <row r="149" spans="1:52" x14ac:dyDescent="0.35">
      <c r="A149" s="22" t="s">
        <v>70</v>
      </c>
      <c r="B149" s="23">
        <v>451602.3</v>
      </c>
      <c r="C149" s="23">
        <v>454490</v>
      </c>
      <c r="D149" s="23">
        <v>447799.9</v>
      </c>
      <c r="E149" s="23">
        <v>444529.4</v>
      </c>
      <c r="F149" s="23">
        <v>454157.7</v>
      </c>
      <c r="G149" s="23">
        <v>463484.7</v>
      </c>
      <c r="H149" s="23">
        <v>477214</v>
      </c>
      <c r="I149" s="23">
        <v>486365.9</v>
      </c>
      <c r="J149" s="23">
        <v>505321.5</v>
      </c>
      <c r="K149" s="23">
        <v>498194.4</v>
      </c>
      <c r="L149" s="23">
        <v>502897</v>
      </c>
      <c r="M149" s="23">
        <v>512478</v>
      </c>
      <c r="N149" s="23">
        <v>519793.4</v>
      </c>
      <c r="O149" s="23">
        <v>525935.9</v>
      </c>
      <c r="P149" s="23">
        <v>534380.1</v>
      </c>
      <c r="Q149" s="23">
        <v>544261.5</v>
      </c>
      <c r="R149" s="23">
        <v>555786.9</v>
      </c>
      <c r="S149" s="23">
        <v>573305.9</v>
      </c>
      <c r="T149" s="23">
        <v>589645.9</v>
      </c>
      <c r="U149" s="23">
        <v>605317.6</v>
      </c>
      <c r="V149" s="23">
        <v>618966.30000000005</v>
      </c>
      <c r="W149" s="23">
        <v>630978.19999999995</v>
      </c>
      <c r="X149" s="23">
        <v>642640.69999999995</v>
      </c>
      <c r="Y149" s="23">
        <v>654861.1</v>
      </c>
      <c r="Z149" s="23">
        <v>665535.30000000005</v>
      </c>
      <c r="AA149" s="23">
        <v>679197.6</v>
      </c>
      <c r="AB149" s="23">
        <v>692943.1</v>
      </c>
      <c r="AC149" s="23">
        <v>707496</v>
      </c>
      <c r="AD149" s="23">
        <v>720093.6</v>
      </c>
      <c r="AE149" s="23">
        <v>732333.5</v>
      </c>
      <c r="AF149" s="23">
        <v>744395</v>
      </c>
      <c r="AG149" s="23">
        <v>756730.7</v>
      </c>
      <c r="AH149" s="23">
        <v>768770.5</v>
      </c>
      <c r="AI149" s="23">
        <v>781043.6</v>
      </c>
      <c r="AJ149" s="23">
        <v>792442.4</v>
      </c>
      <c r="AK149" s="23">
        <v>804233.3</v>
      </c>
      <c r="AL149" s="23">
        <v>815227.1</v>
      </c>
      <c r="AM149" s="23">
        <v>825638.40000000002</v>
      </c>
      <c r="AN149" s="23">
        <v>836486.7</v>
      </c>
      <c r="AO149" s="23">
        <v>847468.7</v>
      </c>
      <c r="AP149" s="23">
        <v>858167.2</v>
      </c>
      <c r="AQ149" s="23">
        <v>868983.3</v>
      </c>
      <c r="AR149" s="23">
        <v>879601.7</v>
      </c>
      <c r="AS149" s="23">
        <v>890530.9</v>
      </c>
      <c r="AT149" s="23">
        <v>901193.9</v>
      </c>
      <c r="AU149" s="23">
        <v>912185.3</v>
      </c>
      <c r="AV149" s="23">
        <v>922460.1</v>
      </c>
      <c r="AW149" s="23">
        <v>933301.2</v>
      </c>
      <c r="AX149" s="23">
        <v>944477.4</v>
      </c>
      <c r="AY149" s="23">
        <v>955783.7</v>
      </c>
      <c r="AZ149" s="23">
        <v>969402</v>
      </c>
    </row>
    <row r="150" spans="1:52" x14ac:dyDescent="0.35">
      <c r="A150" s="34" t="s">
        <v>76</v>
      </c>
      <c r="B150" s="27">
        <v>312713.8</v>
      </c>
      <c r="C150" s="27">
        <v>308468.90000000002</v>
      </c>
      <c r="D150" s="27">
        <v>298123.5</v>
      </c>
      <c r="E150" s="27">
        <v>291778.3</v>
      </c>
      <c r="F150" s="27">
        <v>292706.5</v>
      </c>
      <c r="G150" s="27">
        <v>297286.5</v>
      </c>
      <c r="H150" s="27">
        <v>305039.90000000002</v>
      </c>
      <c r="I150" s="27">
        <v>307698.5</v>
      </c>
      <c r="J150" s="27">
        <v>314174.90000000002</v>
      </c>
      <c r="K150" s="27">
        <v>300636.40000000002</v>
      </c>
      <c r="L150" s="27">
        <v>300906.2</v>
      </c>
      <c r="M150" s="27">
        <v>306394</v>
      </c>
      <c r="N150" s="27">
        <v>311067</v>
      </c>
      <c r="O150" s="27">
        <v>314916.2</v>
      </c>
      <c r="P150" s="27">
        <v>323013.40000000002</v>
      </c>
      <c r="Q150" s="27">
        <v>328225</v>
      </c>
      <c r="R150" s="27">
        <v>335371.40000000002</v>
      </c>
      <c r="S150" s="27">
        <v>344008.7</v>
      </c>
      <c r="T150" s="27">
        <v>352166.3</v>
      </c>
      <c r="U150" s="27">
        <v>359326.1</v>
      </c>
      <c r="V150" s="27">
        <v>365033.8</v>
      </c>
      <c r="W150" s="27">
        <v>369570.2</v>
      </c>
      <c r="X150" s="27">
        <v>373131.4</v>
      </c>
      <c r="Y150" s="27">
        <v>377362.1</v>
      </c>
      <c r="Z150" s="27">
        <v>381195.5</v>
      </c>
      <c r="AA150" s="27">
        <v>386017.6</v>
      </c>
      <c r="AB150" s="27">
        <v>390360.2</v>
      </c>
      <c r="AC150" s="27">
        <v>394386.7</v>
      </c>
      <c r="AD150" s="27">
        <v>397445.8</v>
      </c>
      <c r="AE150" s="27">
        <v>400656</v>
      </c>
      <c r="AF150" s="27">
        <v>404261.1</v>
      </c>
      <c r="AG150" s="27">
        <v>407798.4</v>
      </c>
      <c r="AH150" s="27">
        <v>410430</v>
      </c>
      <c r="AI150" s="27">
        <v>414283.5</v>
      </c>
      <c r="AJ150" s="27">
        <v>417798.7</v>
      </c>
      <c r="AK150" s="27">
        <v>421382.9</v>
      </c>
      <c r="AL150" s="27">
        <v>424661</v>
      </c>
      <c r="AM150" s="27">
        <v>427357.8</v>
      </c>
      <c r="AN150" s="27">
        <v>430554.4</v>
      </c>
      <c r="AO150" s="27">
        <v>433929.1</v>
      </c>
      <c r="AP150" s="27">
        <v>437032.5</v>
      </c>
      <c r="AQ150" s="27">
        <v>440173.5</v>
      </c>
      <c r="AR150" s="27">
        <v>442989.4</v>
      </c>
      <c r="AS150" s="27">
        <v>445966.5</v>
      </c>
      <c r="AT150" s="27">
        <v>448623.9</v>
      </c>
      <c r="AU150" s="27">
        <v>451469.2</v>
      </c>
      <c r="AV150" s="27">
        <v>453601.8</v>
      </c>
      <c r="AW150" s="27">
        <v>456278.9</v>
      </c>
      <c r="AX150" s="27">
        <v>459573.4</v>
      </c>
      <c r="AY150" s="27">
        <v>462606.6</v>
      </c>
      <c r="AZ150" s="27">
        <v>467109.4</v>
      </c>
    </row>
    <row r="151" spans="1:52" x14ac:dyDescent="0.35">
      <c r="A151" s="14" t="s">
        <v>93</v>
      </c>
      <c r="B151" s="15">
        <v>94958.1</v>
      </c>
      <c r="C151" s="15">
        <v>89488.4</v>
      </c>
      <c r="D151" s="15">
        <v>90636</v>
      </c>
      <c r="E151" s="15">
        <v>90561.1</v>
      </c>
      <c r="F151" s="15">
        <v>94453.2</v>
      </c>
      <c r="G151" s="15">
        <v>89472.8</v>
      </c>
      <c r="H151" s="15">
        <v>92990.9</v>
      </c>
      <c r="I151" s="15">
        <v>99552.5</v>
      </c>
      <c r="J151" s="15">
        <v>98017.1</v>
      </c>
      <c r="K151" s="15">
        <v>88283.4</v>
      </c>
      <c r="L151" s="15">
        <v>89161.2</v>
      </c>
      <c r="M151" s="15">
        <v>89069.6</v>
      </c>
      <c r="N151" s="15">
        <v>93793</v>
      </c>
      <c r="O151" s="15">
        <v>92980</v>
      </c>
      <c r="P151" s="15">
        <v>97173.3</v>
      </c>
      <c r="Q151" s="15">
        <v>98021.7</v>
      </c>
      <c r="R151" s="15">
        <v>100499.3</v>
      </c>
      <c r="S151" s="15">
        <v>103190.9</v>
      </c>
      <c r="T151" s="15">
        <v>105813.3</v>
      </c>
      <c r="U151" s="15">
        <v>108114.5</v>
      </c>
      <c r="V151" s="15">
        <v>109923.4</v>
      </c>
      <c r="W151" s="15">
        <v>111280.2</v>
      </c>
      <c r="X151" s="15">
        <v>112340.8</v>
      </c>
      <c r="Y151" s="15">
        <v>113596.7</v>
      </c>
      <c r="Z151" s="15">
        <v>114690.8</v>
      </c>
      <c r="AA151" s="15">
        <v>116039.4</v>
      </c>
      <c r="AB151" s="15">
        <v>117313.60000000001</v>
      </c>
      <c r="AC151" s="15">
        <v>118404.1</v>
      </c>
      <c r="AD151" s="15">
        <v>119006.1</v>
      </c>
      <c r="AE151" s="15">
        <v>119727.1</v>
      </c>
      <c r="AF151" s="15">
        <v>120521.7</v>
      </c>
      <c r="AG151" s="15">
        <v>121039.5</v>
      </c>
      <c r="AH151" s="15">
        <v>121385.60000000001</v>
      </c>
      <c r="AI151" s="15">
        <v>122221.5</v>
      </c>
      <c r="AJ151" s="15">
        <v>122861</v>
      </c>
      <c r="AK151" s="15">
        <v>123439.1</v>
      </c>
      <c r="AL151" s="15">
        <v>123978</v>
      </c>
      <c r="AM151" s="15">
        <v>124020.4</v>
      </c>
      <c r="AN151" s="15">
        <v>124116.5</v>
      </c>
      <c r="AO151" s="15">
        <v>124061.6</v>
      </c>
      <c r="AP151" s="15">
        <v>123823</v>
      </c>
      <c r="AQ151" s="15">
        <v>123575.7</v>
      </c>
      <c r="AR151" s="15">
        <v>123296.4</v>
      </c>
      <c r="AS151" s="15">
        <v>122985.7</v>
      </c>
      <c r="AT151" s="15">
        <v>122200.8</v>
      </c>
      <c r="AU151" s="15">
        <v>121825.7</v>
      </c>
      <c r="AV151" s="15">
        <v>120915</v>
      </c>
      <c r="AW151" s="15">
        <v>119654</v>
      </c>
      <c r="AX151" s="15">
        <v>118502.9</v>
      </c>
      <c r="AY151" s="15">
        <v>116841.1</v>
      </c>
      <c r="AZ151" s="15">
        <v>116011.9</v>
      </c>
    </row>
    <row r="152" spans="1:52" x14ac:dyDescent="0.35">
      <c r="A152" s="14" t="s">
        <v>113</v>
      </c>
      <c r="B152" s="15">
        <v>217755.7</v>
      </c>
      <c r="C152" s="15">
        <v>218980.5</v>
      </c>
      <c r="D152" s="15">
        <v>207487.5</v>
      </c>
      <c r="E152" s="15">
        <v>201217.2</v>
      </c>
      <c r="F152" s="15">
        <v>198253.3</v>
      </c>
      <c r="G152" s="15">
        <v>207813.7</v>
      </c>
      <c r="H152" s="15">
        <v>212049</v>
      </c>
      <c r="I152" s="15">
        <v>208146</v>
      </c>
      <c r="J152" s="15">
        <v>216157.9</v>
      </c>
      <c r="K152" s="15">
        <v>212353</v>
      </c>
      <c r="L152" s="15">
        <v>211745</v>
      </c>
      <c r="M152" s="15">
        <v>217324.4</v>
      </c>
      <c r="N152" s="15">
        <v>217274</v>
      </c>
      <c r="O152" s="15">
        <v>221936.2</v>
      </c>
      <c r="P152" s="15">
        <v>225840.1</v>
      </c>
      <c r="Q152" s="15">
        <v>230203.4</v>
      </c>
      <c r="R152" s="15">
        <v>234872.1</v>
      </c>
      <c r="S152" s="15">
        <v>240817.8</v>
      </c>
      <c r="T152" s="15">
        <v>246352.9</v>
      </c>
      <c r="U152" s="15">
        <v>251211.6</v>
      </c>
      <c r="V152" s="15">
        <v>255110.5</v>
      </c>
      <c r="W152" s="15">
        <v>258290</v>
      </c>
      <c r="X152" s="15">
        <v>260790.7</v>
      </c>
      <c r="Y152" s="15">
        <v>263765.40000000002</v>
      </c>
      <c r="Z152" s="15">
        <v>266504.59999999998</v>
      </c>
      <c r="AA152" s="15">
        <v>269978.2</v>
      </c>
      <c r="AB152" s="15">
        <v>273046.5</v>
      </c>
      <c r="AC152" s="15">
        <v>275982.59999999998</v>
      </c>
      <c r="AD152" s="15">
        <v>278439.7</v>
      </c>
      <c r="AE152" s="15">
        <v>280928.90000000002</v>
      </c>
      <c r="AF152" s="15">
        <v>283739.3</v>
      </c>
      <c r="AG152" s="15">
        <v>286758.90000000002</v>
      </c>
      <c r="AH152" s="15">
        <v>289044.5</v>
      </c>
      <c r="AI152" s="15">
        <v>292062</v>
      </c>
      <c r="AJ152" s="15">
        <v>294937.7</v>
      </c>
      <c r="AK152" s="15">
        <v>297943.8</v>
      </c>
      <c r="AL152" s="15">
        <v>300683.09999999998</v>
      </c>
      <c r="AM152" s="15">
        <v>303337.40000000002</v>
      </c>
      <c r="AN152" s="15">
        <v>306437.90000000002</v>
      </c>
      <c r="AO152" s="15">
        <v>309867.5</v>
      </c>
      <c r="AP152" s="15">
        <v>313209.5</v>
      </c>
      <c r="AQ152" s="15">
        <v>316597.8</v>
      </c>
      <c r="AR152" s="15">
        <v>319693</v>
      </c>
      <c r="AS152" s="15">
        <v>322980.8</v>
      </c>
      <c r="AT152" s="15">
        <v>326423.09999999998</v>
      </c>
      <c r="AU152" s="15">
        <v>329643.5</v>
      </c>
      <c r="AV152" s="15">
        <v>332686.7</v>
      </c>
      <c r="AW152" s="15">
        <v>336624.9</v>
      </c>
      <c r="AX152" s="15">
        <v>341070.5</v>
      </c>
      <c r="AY152" s="15">
        <v>345765.5</v>
      </c>
      <c r="AZ152" s="15">
        <v>351097.5</v>
      </c>
    </row>
    <row r="153" spans="1:52" x14ac:dyDescent="0.35">
      <c r="A153" s="34" t="s">
        <v>77</v>
      </c>
      <c r="B153" s="27">
        <v>58796</v>
      </c>
      <c r="C153" s="27">
        <v>65126</v>
      </c>
      <c r="D153" s="27">
        <v>68005</v>
      </c>
      <c r="E153" s="27">
        <v>70661</v>
      </c>
      <c r="F153" s="27">
        <v>76111</v>
      </c>
      <c r="G153" s="27">
        <v>80113</v>
      </c>
      <c r="H153" s="27">
        <v>84315</v>
      </c>
      <c r="I153" s="27">
        <v>88695</v>
      </c>
      <c r="J153" s="27">
        <v>97603</v>
      </c>
      <c r="K153" s="27">
        <v>104100</v>
      </c>
      <c r="L153" s="27">
        <v>105869.4</v>
      </c>
      <c r="M153" s="27">
        <v>108738</v>
      </c>
      <c r="N153" s="27">
        <v>109804</v>
      </c>
      <c r="O153" s="27">
        <v>111668</v>
      </c>
      <c r="P153" s="27">
        <v>110740</v>
      </c>
      <c r="Q153" s="27">
        <v>113673</v>
      </c>
      <c r="R153" s="27">
        <v>114562.9</v>
      </c>
      <c r="S153" s="27">
        <v>119767.1</v>
      </c>
      <c r="T153" s="27">
        <v>124611.7</v>
      </c>
      <c r="U153" s="27">
        <v>130130.4</v>
      </c>
      <c r="V153" s="27">
        <v>135587.79999999999</v>
      </c>
      <c r="W153" s="27">
        <v>140974.6</v>
      </c>
      <c r="X153" s="27">
        <v>147367.79999999999</v>
      </c>
      <c r="Y153" s="27">
        <v>153478.1</v>
      </c>
      <c r="Z153" s="27">
        <v>158407.6</v>
      </c>
      <c r="AA153" s="27">
        <v>165082.4</v>
      </c>
      <c r="AB153" s="27">
        <v>172616.9</v>
      </c>
      <c r="AC153" s="27">
        <v>181459.3</v>
      </c>
      <c r="AD153" s="27">
        <v>189373.5</v>
      </c>
      <c r="AE153" s="27">
        <v>196842.9</v>
      </c>
      <c r="AF153" s="27">
        <v>203695.8</v>
      </c>
      <c r="AG153" s="27">
        <v>210899.3</v>
      </c>
      <c r="AH153" s="27">
        <v>218674.9</v>
      </c>
      <c r="AI153" s="27">
        <v>225298.1</v>
      </c>
      <c r="AJ153" s="27">
        <v>231343.9</v>
      </c>
      <c r="AK153" s="27">
        <v>237643.5</v>
      </c>
      <c r="AL153" s="27">
        <v>243416.2</v>
      </c>
      <c r="AM153" s="27">
        <v>249153.7</v>
      </c>
      <c r="AN153" s="27">
        <v>254813.6</v>
      </c>
      <c r="AO153" s="27">
        <v>260395.5</v>
      </c>
      <c r="AP153" s="27">
        <v>265925.8</v>
      </c>
      <c r="AQ153" s="27">
        <v>271486.2</v>
      </c>
      <c r="AR153" s="27">
        <v>277133.8</v>
      </c>
      <c r="AS153" s="27">
        <v>282847.90000000002</v>
      </c>
      <c r="AT153" s="27">
        <v>288539.5</v>
      </c>
      <c r="AU153" s="27">
        <v>294254.8</v>
      </c>
      <c r="AV153" s="27">
        <v>299885.09999999998</v>
      </c>
      <c r="AW153" s="27">
        <v>305395.8</v>
      </c>
      <c r="AX153" s="27">
        <v>310617.8</v>
      </c>
      <c r="AY153" s="27">
        <v>316158.90000000002</v>
      </c>
      <c r="AZ153" s="27">
        <v>322466.7</v>
      </c>
    </row>
    <row r="154" spans="1:52" x14ac:dyDescent="0.35">
      <c r="A154" s="34" t="s">
        <v>78</v>
      </c>
      <c r="B154" s="27">
        <v>80092.5</v>
      </c>
      <c r="C154" s="27">
        <v>80895.199999999997</v>
      </c>
      <c r="D154" s="27">
        <v>81671.399999999994</v>
      </c>
      <c r="E154" s="27">
        <v>82090.100000000006</v>
      </c>
      <c r="F154" s="27">
        <v>85340.1</v>
      </c>
      <c r="G154" s="27">
        <v>86085.2</v>
      </c>
      <c r="H154" s="27">
        <v>87859.1</v>
      </c>
      <c r="I154" s="27">
        <v>89972.4</v>
      </c>
      <c r="J154" s="27">
        <v>93543.5</v>
      </c>
      <c r="K154" s="27">
        <v>93458</v>
      </c>
      <c r="L154" s="27">
        <v>96121.4</v>
      </c>
      <c r="M154" s="27">
        <v>97346</v>
      </c>
      <c r="N154" s="27">
        <v>98922.5</v>
      </c>
      <c r="O154" s="27">
        <v>99351.7</v>
      </c>
      <c r="P154" s="27">
        <v>100626.6</v>
      </c>
      <c r="Q154" s="27">
        <v>102363.4</v>
      </c>
      <c r="R154" s="27">
        <v>105852.6</v>
      </c>
      <c r="S154" s="27">
        <v>109530.1</v>
      </c>
      <c r="T154" s="27">
        <v>112867.9</v>
      </c>
      <c r="U154" s="27">
        <v>115861.2</v>
      </c>
      <c r="V154" s="27">
        <v>118344.7</v>
      </c>
      <c r="W154" s="27">
        <v>120433.4</v>
      </c>
      <c r="X154" s="27">
        <v>122141.6</v>
      </c>
      <c r="Y154" s="27">
        <v>124020.9</v>
      </c>
      <c r="Z154" s="27">
        <v>125932.2</v>
      </c>
      <c r="AA154" s="27">
        <v>128097.60000000001</v>
      </c>
      <c r="AB154" s="27">
        <v>129966</v>
      </c>
      <c r="AC154" s="27">
        <v>131650</v>
      </c>
      <c r="AD154" s="27">
        <v>133274.4</v>
      </c>
      <c r="AE154" s="27">
        <v>134834.6</v>
      </c>
      <c r="AF154" s="27">
        <v>136438.1</v>
      </c>
      <c r="AG154" s="27">
        <v>138033</v>
      </c>
      <c r="AH154" s="27">
        <v>139665.5</v>
      </c>
      <c r="AI154" s="27">
        <v>141461.9</v>
      </c>
      <c r="AJ154" s="27">
        <v>143299.79999999999</v>
      </c>
      <c r="AK154" s="27">
        <v>145206.9</v>
      </c>
      <c r="AL154" s="27">
        <v>147149.9</v>
      </c>
      <c r="AM154" s="27">
        <v>149126.79999999999</v>
      </c>
      <c r="AN154" s="27">
        <v>151118.79999999999</v>
      </c>
      <c r="AO154" s="27">
        <v>153144.1</v>
      </c>
      <c r="AP154" s="27">
        <v>155208.9</v>
      </c>
      <c r="AQ154" s="27">
        <v>157323.6</v>
      </c>
      <c r="AR154" s="27">
        <v>159478.6</v>
      </c>
      <c r="AS154" s="27">
        <v>161716.4</v>
      </c>
      <c r="AT154" s="27">
        <v>164030.5</v>
      </c>
      <c r="AU154" s="27">
        <v>166461.29999999999</v>
      </c>
      <c r="AV154" s="27">
        <v>168973.3</v>
      </c>
      <c r="AW154" s="27">
        <v>171626.6</v>
      </c>
      <c r="AX154" s="27">
        <v>174286.2</v>
      </c>
      <c r="AY154" s="27">
        <v>177018.2</v>
      </c>
      <c r="AZ154" s="27">
        <v>179825.8</v>
      </c>
    </row>
    <row r="155" spans="1:52" x14ac:dyDescent="0.35">
      <c r="A155" s="22" t="s">
        <v>83</v>
      </c>
      <c r="B155" s="23">
        <v>405463.8</v>
      </c>
      <c r="C155" s="23">
        <v>388048.3</v>
      </c>
      <c r="D155" s="23">
        <v>385983.2</v>
      </c>
      <c r="E155" s="23">
        <v>394375.3</v>
      </c>
      <c r="F155" s="23">
        <v>419326.4</v>
      </c>
      <c r="G155" s="23">
        <v>416024.2</v>
      </c>
      <c r="H155" s="23">
        <v>438164.9</v>
      </c>
      <c r="I155" s="23">
        <v>452000</v>
      </c>
      <c r="J155" s="23">
        <v>442763</v>
      </c>
      <c r="K155" s="23">
        <v>363541</v>
      </c>
      <c r="L155" s="23">
        <v>393531</v>
      </c>
      <c r="M155" s="23">
        <v>422097</v>
      </c>
      <c r="N155" s="23">
        <v>406661</v>
      </c>
      <c r="O155" s="23">
        <v>406720</v>
      </c>
      <c r="P155" s="23">
        <v>410824</v>
      </c>
      <c r="Q155" s="23">
        <v>417540</v>
      </c>
      <c r="R155" s="23">
        <v>413915.8</v>
      </c>
      <c r="S155" s="23">
        <v>428266</v>
      </c>
      <c r="T155" s="23">
        <v>441376.6</v>
      </c>
      <c r="U155" s="23">
        <v>452209.9</v>
      </c>
      <c r="V155" s="23">
        <v>461581.3</v>
      </c>
      <c r="W155" s="23">
        <v>470146.3</v>
      </c>
      <c r="X155" s="23">
        <v>478042.8</v>
      </c>
      <c r="Y155" s="23">
        <v>485218.9</v>
      </c>
      <c r="Z155" s="23">
        <v>492150.8</v>
      </c>
      <c r="AA155" s="23">
        <v>499182</v>
      </c>
      <c r="AB155" s="23">
        <v>505885.5</v>
      </c>
      <c r="AC155" s="23">
        <v>512576</v>
      </c>
      <c r="AD155" s="23">
        <v>519211.3</v>
      </c>
      <c r="AE155" s="23">
        <v>525845.6</v>
      </c>
      <c r="AF155" s="23">
        <v>532381.5</v>
      </c>
      <c r="AG155" s="23">
        <v>538232.1</v>
      </c>
      <c r="AH155" s="23">
        <v>543839.4</v>
      </c>
      <c r="AI155" s="23">
        <v>549595.80000000005</v>
      </c>
      <c r="AJ155" s="23">
        <v>555308.4</v>
      </c>
      <c r="AK155" s="23">
        <v>561042.30000000005</v>
      </c>
      <c r="AL155" s="23">
        <v>566742.4</v>
      </c>
      <c r="AM155" s="23">
        <v>572579.80000000005</v>
      </c>
      <c r="AN155" s="23">
        <v>578504.80000000005</v>
      </c>
      <c r="AO155" s="23">
        <v>584509.30000000005</v>
      </c>
      <c r="AP155" s="23">
        <v>590601.19999999995</v>
      </c>
      <c r="AQ155" s="23">
        <v>596772.4</v>
      </c>
      <c r="AR155" s="23">
        <v>603092.19999999995</v>
      </c>
      <c r="AS155" s="23">
        <v>609520.80000000005</v>
      </c>
      <c r="AT155" s="23">
        <v>615851.4</v>
      </c>
      <c r="AU155" s="23">
        <v>622317.30000000005</v>
      </c>
      <c r="AV155" s="23">
        <v>628725.69999999995</v>
      </c>
      <c r="AW155" s="23">
        <v>635261.69999999995</v>
      </c>
      <c r="AX155" s="23">
        <v>641693.30000000005</v>
      </c>
      <c r="AY155" s="23">
        <v>648089</v>
      </c>
      <c r="AZ155" s="23">
        <v>654512.19999999995</v>
      </c>
    </row>
    <row r="156" spans="1:52" x14ac:dyDescent="0.35">
      <c r="A156" s="35" t="s">
        <v>93</v>
      </c>
      <c r="B156" s="15">
        <v>103387.3</v>
      </c>
      <c r="C156" s="15">
        <v>99899.3</v>
      </c>
      <c r="D156" s="15">
        <v>101876</v>
      </c>
      <c r="E156" s="15">
        <v>112030.1</v>
      </c>
      <c r="F156" s="15">
        <v>124146.7</v>
      </c>
      <c r="G156" s="15">
        <v>121499.2</v>
      </c>
      <c r="H156" s="15">
        <v>124292.9</v>
      </c>
      <c r="I156" s="15">
        <v>127364</v>
      </c>
      <c r="J156" s="15">
        <v>126039.4</v>
      </c>
      <c r="K156" s="15">
        <v>105303.7</v>
      </c>
      <c r="L156" s="15">
        <v>112231.9</v>
      </c>
      <c r="M156" s="15">
        <v>124409.2</v>
      </c>
      <c r="N156" s="15">
        <v>121226.7</v>
      </c>
      <c r="O156" s="15">
        <v>116797.7</v>
      </c>
      <c r="P156" s="15">
        <v>115280.4</v>
      </c>
      <c r="Q156" s="15">
        <v>112537.4</v>
      </c>
      <c r="R156" s="15">
        <v>107371.2</v>
      </c>
      <c r="S156" s="15">
        <v>110498.2</v>
      </c>
      <c r="T156" s="15">
        <v>110995.2</v>
      </c>
      <c r="U156" s="15">
        <v>111491</v>
      </c>
      <c r="V156" s="15">
        <v>111830.8</v>
      </c>
      <c r="W156" s="15">
        <v>112489.1</v>
      </c>
      <c r="X156" s="15">
        <v>113142.9</v>
      </c>
      <c r="Y156" s="15">
        <v>114089.4</v>
      </c>
      <c r="Z156" s="15">
        <v>114881.4</v>
      </c>
      <c r="AA156" s="15">
        <v>115605.8</v>
      </c>
      <c r="AB156" s="15">
        <v>116536.3</v>
      </c>
      <c r="AC156" s="15">
        <v>117079.3</v>
      </c>
      <c r="AD156" s="15">
        <v>118153.2</v>
      </c>
      <c r="AE156" s="15">
        <v>119189.1</v>
      </c>
      <c r="AF156" s="15">
        <v>120482.5</v>
      </c>
      <c r="AG156" s="15">
        <v>120803.5</v>
      </c>
      <c r="AH156" s="15">
        <v>121492.3</v>
      </c>
      <c r="AI156" s="15">
        <v>122616.4</v>
      </c>
      <c r="AJ156" s="15">
        <v>123286.9</v>
      </c>
      <c r="AK156" s="15">
        <v>124096.2</v>
      </c>
      <c r="AL156" s="15">
        <v>124999.6</v>
      </c>
      <c r="AM156" s="15">
        <v>125321.7</v>
      </c>
      <c r="AN156" s="15">
        <v>125868.9</v>
      </c>
      <c r="AO156" s="15">
        <v>126173.5</v>
      </c>
      <c r="AP156" s="15">
        <v>126449</v>
      </c>
      <c r="AQ156" s="15">
        <v>126866.3</v>
      </c>
      <c r="AR156" s="15">
        <v>127254.6</v>
      </c>
      <c r="AS156" s="15">
        <v>127408.6</v>
      </c>
      <c r="AT156" s="15">
        <v>128004</v>
      </c>
      <c r="AU156" s="15">
        <v>127976.2</v>
      </c>
      <c r="AV156" s="15">
        <v>128252.3</v>
      </c>
      <c r="AW156" s="15">
        <v>127007.5</v>
      </c>
      <c r="AX156" s="15">
        <v>125715.9</v>
      </c>
      <c r="AY156" s="15">
        <v>124414.8</v>
      </c>
      <c r="AZ156" s="15">
        <v>122981.1</v>
      </c>
    </row>
    <row r="157" spans="1:52" x14ac:dyDescent="0.35">
      <c r="A157" s="36" t="s">
        <v>113</v>
      </c>
      <c r="B157" s="17">
        <v>302076.40000000002</v>
      </c>
      <c r="C157" s="17">
        <v>288149</v>
      </c>
      <c r="D157" s="17">
        <v>284107.2</v>
      </c>
      <c r="E157" s="17">
        <v>282345.09999999998</v>
      </c>
      <c r="F157" s="17">
        <v>295179.7</v>
      </c>
      <c r="G157" s="17">
        <v>294525</v>
      </c>
      <c r="H157" s="17">
        <v>313872</v>
      </c>
      <c r="I157" s="17">
        <v>324636</v>
      </c>
      <c r="J157" s="17">
        <v>316723.59999999998</v>
      </c>
      <c r="K157" s="17">
        <v>258237.3</v>
      </c>
      <c r="L157" s="17">
        <v>281299.09999999998</v>
      </c>
      <c r="M157" s="17">
        <v>297687.8</v>
      </c>
      <c r="N157" s="17">
        <v>285434.3</v>
      </c>
      <c r="O157" s="17">
        <v>289922.3</v>
      </c>
      <c r="P157" s="17">
        <v>295543.59999999998</v>
      </c>
      <c r="Q157" s="17">
        <v>305002.59999999998</v>
      </c>
      <c r="R157" s="17">
        <v>306544.59999999998</v>
      </c>
      <c r="S157" s="17">
        <v>317767.8</v>
      </c>
      <c r="T157" s="17">
        <v>330381.40000000002</v>
      </c>
      <c r="U157" s="17">
        <v>340718.9</v>
      </c>
      <c r="V157" s="17">
        <v>349750.5</v>
      </c>
      <c r="W157" s="17">
        <v>357657.2</v>
      </c>
      <c r="X157" s="17">
        <v>364899.9</v>
      </c>
      <c r="Y157" s="17">
        <v>371129.4</v>
      </c>
      <c r="Z157" s="17">
        <v>377269.4</v>
      </c>
      <c r="AA157" s="17">
        <v>383576.2</v>
      </c>
      <c r="AB157" s="17">
        <v>389349.2</v>
      </c>
      <c r="AC157" s="17">
        <v>395496.7</v>
      </c>
      <c r="AD157" s="17">
        <v>401058</v>
      </c>
      <c r="AE157" s="17">
        <v>406656.5</v>
      </c>
      <c r="AF157" s="17">
        <v>411899.1</v>
      </c>
      <c r="AG157" s="17">
        <v>417428.6</v>
      </c>
      <c r="AH157" s="17">
        <v>422347.1</v>
      </c>
      <c r="AI157" s="17">
        <v>426979.5</v>
      </c>
      <c r="AJ157" s="17">
        <v>432021.5</v>
      </c>
      <c r="AK157" s="17">
        <v>436946.1</v>
      </c>
      <c r="AL157" s="17">
        <v>441742.8</v>
      </c>
      <c r="AM157" s="17">
        <v>447258.1</v>
      </c>
      <c r="AN157" s="17">
        <v>452635.8</v>
      </c>
      <c r="AO157" s="17">
        <v>458335.8</v>
      </c>
      <c r="AP157" s="17">
        <v>464152.3</v>
      </c>
      <c r="AQ157" s="17">
        <v>469906.1</v>
      </c>
      <c r="AR157" s="17">
        <v>475837.6</v>
      </c>
      <c r="AS157" s="17">
        <v>482112.2</v>
      </c>
      <c r="AT157" s="17">
        <v>487847.4</v>
      </c>
      <c r="AU157" s="17">
        <v>494341.1</v>
      </c>
      <c r="AV157" s="17">
        <v>500473.3</v>
      </c>
      <c r="AW157" s="17">
        <v>508254.2</v>
      </c>
      <c r="AX157" s="17">
        <v>515977.5</v>
      </c>
      <c r="AY157" s="17">
        <v>523674.2</v>
      </c>
      <c r="AZ157" s="17">
        <v>531531.1</v>
      </c>
    </row>
    <row r="158" spans="1:52" x14ac:dyDescent="0.35">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row>
    <row r="159" spans="1:52" x14ac:dyDescent="0.35">
      <c r="A159" s="6" t="s">
        <v>79</v>
      </c>
      <c r="B159" s="7"/>
      <c r="C159" s="7"/>
      <c r="D159" s="7"/>
      <c r="E159" s="7"/>
      <c r="F159" s="7"/>
      <c r="G159" s="7"/>
      <c r="H159" s="7"/>
      <c r="I159" s="7"/>
      <c r="J159" s="7"/>
      <c r="K159" s="7"/>
      <c r="L159" s="21"/>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row>
    <row r="160" spans="1:52" x14ac:dyDescent="0.35">
      <c r="A160" s="22" t="s">
        <v>70</v>
      </c>
      <c r="B160" s="23">
        <v>1130957.7</v>
      </c>
      <c r="C160" s="23">
        <v>1101918.6000000001</v>
      </c>
      <c r="D160" s="23">
        <v>1085946</v>
      </c>
      <c r="E160" s="23">
        <v>1108841.5</v>
      </c>
      <c r="F160" s="23">
        <v>1246239.8999999999</v>
      </c>
      <c r="G160" s="23">
        <v>1342625</v>
      </c>
      <c r="H160" s="23">
        <v>1392959.4</v>
      </c>
      <c r="I160" s="23">
        <v>1518371.4</v>
      </c>
      <c r="J160" s="23">
        <v>1515215.5</v>
      </c>
      <c r="K160" s="23">
        <v>1438136</v>
      </c>
      <c r="L160" s="23">
        <v>1425645.2</v>
      </c>
      <c r="M160" s="23">
        <v>1502233.7</v>
      </c>
      <c r="N160" s="23">
        <v>1517082.9</v>
      </c>
      <c r="O160" s="23">
        <v>1556679.9</v>
      </c>
      <c r="P160" s="23">
        <v>1623316.4</v>
      </c>
      <c r="Q160" s="23">
        <v>1695992.9</v>
      </c>
      <c r="R160" s="23">
        <v>1786905.2</v>
      </c>
      <c r="S160" s="23">
        <v>1881949.4</v>
      </c>
      <c r="T160" s="23">
        <v>1971280.1</v>
      </c>
      <c r="U160" s="23">
        <v>2053855.9</v>
      </c>
      <c r="V160" s="23">
        <v>2127902.4</v>
      </c>
      <c r="W160" s="23">
        <v>2198695.9</v>
      </c>
      <c r="X160" s="23">
        <v>2267695.6</v>
      </c>
      <c r="Y160" s="23">
        <v>2331401.5</v>
      </c>
      <c r="Z160" s="23">
        <v>2393563.7999999998</v>
      </c>
      <c r="AA160" s="23">
        <v>2452327.9</v>
      </c>
      <c r="AB160" s="23">
        <v>2508162.9</v>
      </c>
      <c r="AC160" s="23">
        <v>2562714.7999999998</v>
      </c>
      <c r="AD160" s="23">
        <v>2620246.1</v>
      </c>
      <c r="AE160" s="23">
        <v>2680935.2999999998</v>
      </c>
      <c r="AF160" s="23">
        <v>2736403.3</v>
      </c>
      <c r="AG160" s="23">
        <v>2791595.6</v>
      </c>
      <c r="AH160" s="23">
        <v>2849867.4</v>
      </c>
      <c r="AI160" s="23">
        <v>2899087.4</v>
      </c>
      <c r="AJ160" s="23">
        <v>2951239.4</v>
      </c>
      <c r="AK160" s="23">
        <v>3000217.5</v>
      </c>
      <c r="AL160" s="23">
        <v>3052486.3</v>
      </c>
      <c r="AM160" s="23">
        <v>3110000.2</v>
      </c>
      <c r="AN160" s="23">
        <v>3161199.7</v>
      </c>
      <c r="AO160" s="23">
        <v>3213304.8</v>
      </c>
      <c r="AP160" s="23">
        <v>3268746.7</v>
      </c>
      <c r="AQ160" s="23">
        <v>3324453.1</v>
      </c>
      <c r="AR160" s="23">
        <v>3385047.2</v>
      </c>
      <c r="AS160" s="23">
        <v>3443140</v>
      </c>
      <c r="AT160" s="23">
        <v>3501622.7</v>
      </c>
      <c r="AU160" s="23">
        <v>3557580.6</v>
      </c>
      <c r="AV160" s="23">
        <v>3620640.1</v>
      </c>
      <c r="AW160" s="23">
        <v>3679363.5</v>
      </c>
      <c r="AX160" s="23">
        <v>3729115.3</v>
      </c>
      <c r="AY160" s="23">
        <v>3791748.5</v>
      </c>
      <c r="AZ160" s="23">
        <v>3842546.3</v>
      </c>
    </row>
    <row r="161" spans="1:52" x14ac:dyDescent="0.35">
      <c r="A161" s="34" t="s">
        <v>80</v>
      </c>
      <c r="B161" s="27">
        <v>92291.199999999997</v>
      </c>
      <c r="C161" s="27">
        <v>91191.4</v>
      </c>
      <c r="D161" s="27">
        <v>90645.1</v>
      </c>
      <c r="E161" s="27">
        <v>93155.5</v>
      </c>
      <c r="F161" s="27">
        <v>97875.1</v>
      </c>
      <c r="G161" s="27">
        <v>102013.2</v>
      </c>
      <c r="H161" s="27">
        <v>105315.3</v>
      </c>
      <c r="I161" s="27">
        <v>110317.6</v>
      </c>
      <c r="J161" s="27">
        <v>105683.3</v>
      </c>
      <c r="K161" s="27">
        <v>100227.4</v>
      </c>
      <c r="L161" s="27">
        <v>101496.8</v>
      </c>
      <c r="M161" s="27">
        <v>103148.6</v>
      </c>
      <c r="N161" s="27">
        <v>97889.9</v>
      </c>
      <c r="O161" s="27">
        <v>92394</v>
      </c>
      <c r="P161" s="27">
        <v>92761.600000000006</v>
      </c>
      <c r="Q161" s="27">
        <v>97197.9</v>
      </c>
      <c r="R161" s="27">
        <v>102427</v>
      </c>
      <c r="S161" s="27">
        <v>105643.5</v>
      </c>
      <c r="T161" s="27">
        <v>108791.9</v>
      </c>
      <c r="U161" s="27">
        <v>111660.3</v>
      </c>
      <c r="V161" s="27">
        <v>114258.5</v>
      </c>
      <c r="W161" s="27">
        <v>116847.6</v>
      </c>
      <c r="X161" s="27">
        <v>119387.4</v>
      </c>
      <c r="Y161" s="27">
        <v>121604.6</v>
      </c>
      <c r="Z161" s="27">
        <v>124077.3</v>
      </c>
      <c r="AA161" s="27">
        <v>126909.7</v>
      </c>
      <c r="AB161" s="27">
        <v>129380.7</v>
      </c>
      <c r="AC161" s="27">
        <v>131561.1</v>
      </c>
      <c r="AD161" s="27">
        <v>133953.4</v>
      </c>
      <c r="AE161" s="27">
        <v>136367.1</v>
      </c>
      <c r="AF161" s="27">
        <v>138803.29999999999</v>
      </c>
      <c r="AG161" s="27">
        <v>141209.29999999999</v>
      </c>
      <c r="AH161" s="27">
        <v>143690.29999999999</v>
      </c>
      <c r="AI161" s="27">
        <v>146235.9</v>
      </c>
      <c r="AJ161" s="27">
        <v>148933.29999999999</v>
      </c>
      <c r="AK161" s="27">
        <v>151675.9</v>
      </c>
      <c r="AL161" s="27">
        <v>154456.70000000001</v>
      </c>
      <c r="AM161" s="27">
        <v>157286.29999999999</v>
      </c>
      <c r="AN161" s="27">
        <v>160154.29999999999</v>
      </c>
      <c r="AO161" s="27">
        <v>163047.79999999999</v>
      </c>
      <c r="AP161" s="27">
        <v>166067.29999999999</v>
      </c>
      <c r="AQ161" s="27">
        <v>169148.9</v>
      </c>
      <c r="AR161" s="27">
        <v>172340.9</v>
      </c>
      <c r="AS161" s="27">
        <v>175620</v>
      </c>
      <c r="AT161" s="27">
        <v>178992.3</v>
      </c>
      <c r="AU161" s="27">
        <v>182455.8</v>
      </c>
      <c r="AV161" s="27">
        <v>186048</v>
      </c>
      <c r="AW161" s="27">
        <v>189672.2</v>
      </c>
      <c r="AX161" s="27">
        <v>193332.4</v>
      </c>
      <c r="AY161" s="27">
        <v>197199.5</v>
      </c>
      <c r="AZ161" s="27">
        <v>201012.9</v>
      </c>
    </row>
    <row r="162" spans="1:52" x14ac:dyDescent="0.35">
      <c r="A162" s="14" t="s">
        <v>114</v>
      </c>
      <c r="B162" s="15">
        <v>92291.199999999997</v>
      </c>
      <c r="C162" s="15">
        <v>91191.4</v>
      </c>
      <c r="D162" s="15">
        <v>90645.1</v>
      </c>
      <c r="E162" s="15">
        <v>93155.5</v>
      </c>
      <c r="F162" s="15">
        <v>97875.1</v>
      </c>
      <c r="G162" s="15">
        <v>102013.2</v>
      </c>
      <c r="H162" s="15">
        <v>105315.3</v>
      </c>
      <c r="I162" s="15">
        <v>110317.6</v>
      </c>
      <c r="J162" s="15">
        <v>105683.3</v>
      </c>
      <c r="K162" s="15">
        <v>100227.4</v>
      </c>
      <c r="L162" s="15">
        <v>101496.8</v>
      </c>
      <c r="M162" s="15">
        <v>103148.6</v>
      </c>
      <c r="N162" s="15">
        <v>97889.9</v>
      </c>
      <c r="O162" s="15">
        <v>92394</v>
      </c>
      <c r="P162" s="15">
        <v>92761.600000000006</v>
      </c>
      <c r="Q162" s="15">
        <v>97197.9</v>
      </c>
      <c r="R162" s="15">
        <v>102427</v>
      </c>
      <c r="S162" s="15">
        <v>105643.5</v>
      </c>
      <c r="T162" s="15">
        <v>108791.9</v>
      </c>
      <c r="U162" s="15">
        <v>111660.3</v>
      </c>
      <c r="V162" s="15">
        <v>114258.5</v>
      </c>
      <c r="W162" s="15">
        <v>116847.5</v>
      </c>
      <c r="X162" s="15">
        <v>119387.3</v>
      </c>
      <c r="Y162" s="15">
        <v>121604.4</v>
      </c>
      <c r="Z162" s="15">
        <v>124076.9</v>
      </c>
      <c r="AA162" s="15">
        <v>126909.2</v>
      </c>
      <c r="AB162" s="15">
        <v>129379.9</v>
      </c>
      <c r="AC162" s="15">
        <v>131559.79999999999</v>
      </c>
      <c r="AD162" s="15">
        <v>133951.29999999999</v>
      </c>
      <c r="AE162" s="15">
        <v>136363.70000000001</v>
      </c>
      <c r="AF162" s="15">
        <v>138797.70000000001</v>
      </c>
      <c r="AG162" s="15">
        <v>141200.4</v>
      </c>
      <c r="AH162" s="15">
        <v>143675.29999999999</v>
      </c>
      <c r="AI162" s="15">
        <v>146209.60000000001</v>
      </c>
      <c r="AJ162" s="15">
        <v>148889</v>
      </c>
      <c r="AK162" s="15">
        <v>151600.79999999999</v>
      </c>
      <c r="AL162" s="15">
        <v>154332.5</v>
      </c>
      <c r="AM162" s="15">
        <v>157081.4</v>
      </c>
      <c r="AN162" s="15">
        <v>159785</v>
      </c>
      <c r="AO162" s="15">
        <v>162484.6</v>
      </c>
      <c r="AP162" s="15">
        <v>165200.6</v>
      </c>
      <c r="AQ162" s="15">
        <v>167876.4</v>
      </c>
      <c r="AR162" s="15">
        <v>170498</v>
      </c>
      <c r="AS162" s="15">
        <v>172943.5</v>
      </c>
      <c r="AT162" s="15">
        <v>175190.6</v>
      </c>
      <c r="AU162" s="15">
        <v>177084.1</v>
      </c>
      <c r="AV162" s="15">
        <v>178723.3</v>
      </c>
      <c r="AW162" s="15">
        <v>179866.9</v>
      </c>
      <c r="AX162" s="15">
        <v>180416.8</v>
      </c>
      <c r="AY162" s="15">
        <v>180633.7</v>
      </c>
      <c r="AZ162" s="15">
        <v>180378.5</v>
      </c>
    </row>
    <row r="163" spans="1:52" x14ac:dyDescent="0.35">
      <c r="A163" s="14" t="s">
        <v>115</v>
      </c>
      <c r="B163" s="29">
        <v>0</v>
      </c>
      <c r="C163" s="29">
        <v>0</v>
      </c>
      <c r="D163" s="29">
        <v>0</v>
      </c>
      <c r="E163" s="29">
        <v>0</v>
      </c>
      <c r="F163" s="29">
        <v>0</v>
      </c>
      <c r="G163" s="29">
        <v>0</v>
      </c>
      <c r="H163" s="29">
        <v>0</v>
      </c>
      <c r="I163" s="29">
        <v>0</v>
      </c>
      <c r="J163" s="29">
        <v>0</v>
      </c>
      <c r="K163" s="29">
        <v>0</v>
      </c>
      <c r="L163" s="29">
        <v>0</v>
      </c>
      <c r="M163" s="29">
        <v>0</v>
      </c>
      <c r="N163" s="29">
        <v>0</v>
      </c>
      <c r="O163" s="29">
        <v>0</v>
      </c>
      <c r="P163" s="29">
        <v>0</v>
      </c>
      <c r="Q163" s="29">
        <v>0</v>
      </c>
      <c r="R163" s="29">
        <v>0</v>
      </c>
      <c r="S163" s="29">
        <v>0</v>
      </c>
      <c r="T163" s="29">
        <v>0</v>
      </c>
      <c r="U163" s="29">
        <v>0</v>
      </c>
      <c r="V163" s="29">
        <v>0</v>
      </c>
      <c r="W163" s="29">
        <v>0.1</v>
      </c>
      <c r="X163" s="29">
        <v>0.1</v>
      </c>
      <c r="Y163" s="29">
        <v>0.2</v>
      </c>
      <c r="Z163" s="29">
        <v>0.3</v>
      </c>
      <c r="AA163" s="29">
        <v>0.5</v>
      </c>
      <c r="AB163" s="29">
        <v>0.9</v>
      </c>
      <c r="AC163" s="29">
        <v>1.3</v>
      </c>
      <c r="AD163" s="29">
        <v>2.1</v>
      </c>
      <c r="AE163" s="29">
        <v>3.4</v>
      </c>
      <c r="AF163" s="29">
        <v>5.6</v>
      </c>
      <c r="AG163" s="29">
        <v>8.9</v>
      </c>
      <c r="AH163" s="29">
        <v>15</v>
      </c>
      <c r="AI163" s="29">
        <v>26.4</v>
      </c>
      <c r="AJ163" s="29">
        <v>44.3</v>
      </c>
      <c r="AK163" s="29">
        <v>75</v>
      </c>
      <c r="AL163" s="29">
        <v>124.2</v>
      </c>
      <c r="AM163" s="29">
        <v>204.9</v>
      </c>
      <c r="AN163" s="29">
        <v>369.3</v>
      </c>
      <c r="AO163" s="29">
        <v>563.20000000000005</v>
      </c>
      <c r="AP163" s="29">
        <v>866.7</v>
      </c>
      <c r="AQ163" s="15">
        <v>1272.5999999999999</v>
      </c>
      <c r="AR163" s="15">
        <v>1842.8</v>
      </c>
      <c r="AS163" s="15">
        <v>2676.5</v>
      </c>
      <c r="AT163" s="15">
        <v>3801.8</v>
      </c>
      <c r="AU163" s="15">
        <v>5371.7</v>
      </c>
      <c r="AV163" s="15">
        <v>7324.7</v>
      </c>
      <c r="AW163" s="15">
        <v>9805.2999999999993</v>
      </c>
      <c r="AX163" s="15">
        <v>12915.5</v>
      </c>
      <c r="AY163" s="15">
        <v>16565.8</v>
      </c>
      <c r="AZ163" s="15">
        <v>20634.400000000001</v>
      </c>
    </row>
    <row r="164" spans="1:52" x14ac:dyDescent="0.35">
      <c r="A164" s="14" t="s">
        <v>116</v>
      </c>
      <c r="B164" s="29">
        <v>0</v>
      </c>
      <c r="C164" s="29">
        <v>0</v>
      </c>
      <c r="D164" s="29">
        <v>0</v>
      </c>
      <c r="E164" s="29">
        <v>0</v>
      </c>
      <c r="F164" s="29">
        <v>0</v>
      </c>
      <c r="G164" s="29">
        <v>0</v>
      </c>
      <c r="H164" s="29">
        <v>0</v>
      </c>
      <c r="I164" s="29">
        <v>0</v>
      </c>
      <c r="J164" s="29">
        <v>0</v>
      </c>
      <c r="K164" s="29">
        <v>0</v>
      </c>
      <c r="L164" s="29">
        <v>0</v>
      </c>
      <c r="M164" s="29">
        <v>0</v>
      </c>
      <c r="N164" s="29">
        <v>0</v>
      </c>
      <c r="O164" s="29">
        <v>0</v>
      </c>
      <c r="P164" s="29">
        <v>0</v>
      </c>
      <c r="Q164" s="29">
        <v>0</v>
      </c>
      <c r="R164" s="29">
        <v>0</v>
      </c>
      <c r="S164" s="29">
        <v>0</v>
      </c>
      <c r="T164" s="29">
        <v>0</v>
      </c>
      <c r="U164" s="29">
        <v>0</v>
      </c>
      <c r="V164" s="29">
        <v>0</v>
      </c>
      <c r="W164" s="29">
        <v>0</v>
      </c>
      <c r="X164" s="29">
        <v>0</v>
      </c>
      <c r="Y164" s="29">
        <v>0</v>
      </c>
      <c r="Z164" s="29">
        <v>0</v>
      </c>
      <c r="AA164" s="29">
        <v>0</v>
      </c>
      <c r="AB164" s="29">
        <v>0</v>
      </c>
      <c r="AC164" s="29">
        <v>0</v>
      </c>
      <c r="AD164" s="29">
        <v>0</v>
      </c>
      <c r="AE164" s="29">
        <v>0</v>
      </c>
      <c r="AF164" s="29">
        <v>0</v>
      </c>
      <c r="AG164" s="29">
        <v>0</v>
      </c>
      <c r="AH164" s="29">
        <v>0</v>
      </c>
      <c r="AI164" s="29">
        <v>0</v>
      </c>
      <c r="AJ164" s="29">
        <v>0</v>
      </c>
      <c r="AK164" s="29">
        <v>0</v>
      </c>
      <c r="AL164" s="29">
        <v>0</v>
      </c>
      <c r="AM164" s="29">
        <v>0</v>
      </c>
      <c r="AN164" s="29">
        <v>0</v>
      </c>
      <c r="AO164" s="29">
        <v>0</v>
      </c>
      <c r="AP164" s="29">
        <v>0</v>
      </c>
      <c r="AQ164" s="29">
        <v>0</v>
      </c>
      <c r="AR164" s="29">
        <v>0</v>
      </c>
      <c r="AS164" s="29">
        <v>0</v>
      </c>
      <c r="AT164" s="29">
        <v>0</v>
      </c>
      <c r="AU164" s="29">
        <v>0</v>
      </c>
      <c r="AV164" s="29">
        <v>0</v>
      </c>
      <c r="AW164" s="29">
        <v>0</v>
      </c>
      <c r="AX164" s="29">
        <v>0</v>
      </c>
      <c r="AY164" s="29">
        <v>0</v>
      </c>
      <c r="AZ164" s="29">
        <v>0</v>
      </c>
    </row>
    <row r="165" spans="1:52" x14ac:dyDescent="0.35">
      <c r="A165" s="14" t="s">
        <v>117</v>
      </c>
      <c r="B165" s="29">
        <v>0</v>
      </c>
      <c r="C165" s="29">
        <v>0</v>
      </c>
      <c r="D165" s="29">
        <v>0</v>
      </c>
      <c r="E165" s="29">
        <v>0</v>
      </c>
      <c r="F165" s="29">
        <v>0</v>
      </c>
      <c r="G165" s="29">
        <v>0</v>
      </c>
      <c r="H165" s="29">
        <v>0</v>
      </c>
      <c r="I165" s="29">
        <v>0</v>
      </c>
      <c r="J165" s="29">
        <v>0</v>
      </c>
      <c r="K165" s="29">
        <v>0</v>
      </c>
      <c r="L165" s="29">
        <v>0</v>
      </c>
      <c r="M165" s="29">
        <v>0</v>
      </c>
      <c r="N165" s="29">
        <v>0</v>
      </c>
      <c r="O165" s="29">
        <v>0</v>
      </c>
      <c r="P165" s="29">
        <v>0</v>
      </c>
      <c r="Q165" s="29">
        <v>0</v>
      </c>
      <c r="R165" s="29">
        <v>0</v>
      </c>
      <c r="S165" s="29">
        <v>0</v>
      </c>
      <c r="T165" s="29">
        <v>0</v>
      </c>
      <c r="U165" s="29">
        <v>0</v>
      </c>
      <c r="V165" s="29">
        <v>0</v>
      </c>
      <c r="W165" s="29">
        <v>0</v>
      </c>
      <c r="X165" s="29">
        <v>0</v>
      </c>
      <c r="Y165" s="29">
        <v>0</v>
      </c>
      <c r="Z165" s="29">
        <v>0</v>
      </c>
      <c r="AA165" s="29">
        <v>0</v>
      </c>
      <c r="AB165" s="29">
        <v>0</v>
      </c>
      <c r="AC165" s="29">
        <v>0</v>
      </c>
      <c r="AD165" s="29">
        <v>0</v>
      </c>
      <c r="AE165" s="29">
        <v>0</v>
      </c>
      <c r="AF165" s="29">
        <v>0</v>
      </c>
      <c r="AG165" s="29">
        <v>0</v>
      </c>
      <c r="AH165" s="29">
        <v>0</v>
      </c>
      <c r="AI165" s="29">
        <v>0</v>
      </c>
      <c r="AJ165" s="29">
        <v>0</v>
      </c>
      <c r="AK165" s="29">
        <v>0</v>
      </c>
      <c r="AL165" s="29">
        <v>0</v>
      </c>
      <c r="AM165" s="29">
        <v>0</v>
      </c>
      <c r="AN165" s="29">
        <v>0</v>
      </c>
      <c r="AO165" s="29">
        <v>0</v>
      </c>
      <c r="AP165" s="29">
        <v>0</v>
      </c>
      <c r="AQ165" s="29">
        <v>0</v>
      </c>
      <c r="AR165" s="29">
        <v>0</v>
      </c>
      <c r="AS165" s="29">
        <v>0</v>
      </c>
      <c r="AT165" s="29">
        <v>0</v>
      </c>
      <c r="AU165" s="29">
        <v>0</v>
      </c>
      <c r="AV165" s="29">
        <v>0</v>
      </c>
      <c r="AW165" s="29">
        <v>0</v>
      </c>
      <c r="AX165" s="29">
        <v>0</v>
      </c>
      <c r="AY165" s="29">
        <v>0</v>
      </c>
      <c r="AZ165" s="29">
        <v>0</v>
      </c>
    </row>
    <row r="166" spans="1:52" x14ac:dyDescent="0.35">
      <c r="A166" s="34" t="s">
        <v>81</v>
      </c>
      <c r="B166" s="27">
        <v>367222.3</v>
      </c>
      <c r="C166" s="27">
        <v>364300.1</v>
      </c>
      <c r="D166" s="27">
        <v>356802.4</v>
      </c>
      <c r="E166" s="27">
        <v>372391</v>
      </c>
      <c r="F166" s="27">
        <v>397836.4</v>
      </c>
      <c r="G166" s="27">
        <v>427885.3</v>
      </c>
      <c r="H166" s="27">
        <v>446704.2</v>
      </c>
      <c r="I166" s="27">
        <v>464828.4</v>
      </c>
      <c r="J166" s="27">
        <v>457093.9</v>
      </c>
      <c r="K166" s="27">
        <v>423949.6</v>
      </c>
      <c r="L166" s="27">
        <v>437227.9</v>
      </c>
      <c r="M166" s="27">
        <v>475752.3</v>
      </c>
      <c r="N166" s="27">
        <v>474017.8</v>
      </c>
      <c r="O166" s="27">
        <v>488888.6</v>
      </c>
      <c r="P166" s="27">
        <v>516633.7</v>
      </c>
      <c r="Q166" s="27">
        <v>551807.6</v>
      </c>
      <c r="R166" s="27">
        <v>604544.5</v>
      </c>
      <c r="S166" s="27">
        <v>630597.19999999995</v>
      </c>
      <c r="T166" s="27">
        <v>656061.19999999995</v>
      </c>
      <c r="U166" s="27">
        <v>678955</v>
      </c>
      <c r="V166" s="27">
        <v>699402.4</v>
      </c>
      <c r="W166" s="27">
        <v>719751.7</v>
      </c>
      <c r="X166" s="27">
        <v>741318.2</v>
      </c>
      <c r="Y166" s="27">
        <v>759613.5</v>
      </c>
      <c r="Z166" s="27">
        <v>778615.4</v>
      </c>
      <c r="AA166" s="27">
        <v>800829.8</v>
      </c>
      <c r="AB166" s="27">
        <v>821587.6</v>
      </c>
      <c r="AC166" s="27">
        <v>842108</v>
      </c>
      <c r="AD166" s="27">
        <v>862328.5</v>
      </c>
      <c r="AE166" s="27">
        <v>882469.7</v>
      </c>
      <c r="AF166" s="27">
        <v>901402.6</v>
      </c>
      <c r="AG166" s="27">
        <v>920260.1</v>
      </c>
      <c r="AH166" s="27">
        <v>939972.5</v>
      </c>
      <c r="AI166" s="27">
        <v>957318.3</v>
      </c>
      <c r="AJ166" s="27">
        <v>975302.5</v>
      </c>
      <c r="AK166" s="27">
        <v>992621.2</v>
      </c>
      <c r="AL166" s="27">
        <v>1010622.4</v>
      </c>
      <c r="AM166" s="27">
        <v>1029848.3</v>
      </c>
      <c r="AN166" s="27">
        <v>1047703</v>
      </c>
      <c r="AO166" s="27">
        <v>1065755</v>
      </c>
      <c r="AP166" s="27">
        <v>1084661</v>
      </c>
      <c r="AQ166" s="27">
        <v>1103762.3</v>
      </c>
      <c r="AR166" s="27">
        <v>1124048.3999999999</v>
      </c>
      <c r="AS166" s="27">
        <v>1143940.8</v>
      </c>
      <c r="AT166" s="27">
        <v>1163983.3</v>
      </c>
      <c r="AU166" s="27">
        <v>1183411</v>
      </c>
      <c r="AV166" s="27">
        <v>1204406.2</v>
      </c>
      <c r="AW166" s="27">
        <v>1224259.6000000001</v>
      </c>
      <c r="AX166" s="27">
        <v>1241825.6000000001</v>
      </c>
      <c r="AY166" s="27">
        <v>1262648.2</v>
      </c>
      <c r="AZ166" s="27">
        <v>1280340.6000000001</v>
      </c>
    </row>
    <row r="167" spans="1:52" x14ac:dyDescent="0.35">
      <c r="A167" s="14" t="s">
        <v>114</v>
      </c>
      <c r="B167" s="15">
        <v>367222.3</v>
      </c>
      <c r="C167" s="15">
        <v>364300.1</v>
      </c>
      <c r="D167" s="15">
        <v>356802.4</v>
      </c>
      <c r="E167" s="15">
        <v>372391</v>
      </c>
      <c r="F167" s="15">
        <v>397836.4</v>
      </c>
      <c r="G167" s="15">
        <v>427885.3</v>
      </c>
      <c r="H167" s="15">
        <v>446704.2</v>
      </c>
      <c r="I167" s="15">
        <v>464828.4</v>
      </c>
      <c r="J167" s="15">
        <v>457093.9</v>
      </c>
      <c r="K167" s="15">
        <v>423949.6</v>
      </c>
      <c r="L167" s="15">
        <v>437227.9</v>
      </c>
      <c r="M167" s="15">
        <v>475752.3</v>
      </c>
      <c r="N167" s="15">
        <v>474017.8</v>
      </c>
      <c r="O167" s="15">
        <v>488888.6</v>
      </c>
      <c r="P167" s="15">
        <v>516633.7</v>
      </c>
      <c r="Q167" s="15">
        <v>551807.6</v>
      </c>
      <c r="R167" s="15">
        <v>604544.5</v>
      </c>
      <c r="S167" s="15">
        <v>630597.19999999995</v>
      </c>
      <c r="T167" s="15">
        <v>656061.19999999995</v>
      </c>
      <c r="U167" s="15">
        <v>678955</v>
      </c>
      <c r="V167" s="15">
        <v>699402.4</v>
      </c>
      <c r="W167" s="15">
        <v>719751.7</v>
      </c>
      <c r="X167" s="15">
        <v>741318.2</v>
      </c>
      <c r="Y167" s="15">
        <v>759613.5</v>
      </c>
      <c r="Z167" s="15">
        <v>778615.4</v>
      </c>
      <c r="AA167" s="15">
        <v>800829.8</v>
      </c>
      <c r="AB167" s="15">
        <v>821587.6</v>
      </c>
      <c r="AC167" s="15">
        <v>842108</v>
      </c>
      <c r="AD167" s="15">
        <v>862328.5</v>
      </c>
      <c r="AE167" s="15">
        <v>882469.7</v>
      </c>
      <c r="AF167" s="15">
        <v>901402.6</v>
      </c>
      <c r="AG167" s="15">
        <v>920260.1</v>
      </c>
      <c r="AH167" s="15">
        <v>939972.5</v>
      </c>
      <c r="AI167" s="15">
        <v>957318.3</v>
      </c>
      <c r="AJ167" s="15">
        <v>975302.5</v>
      </c>
      <c r="AK167" s="15">
        <v>992621.2</v>
      </c>
      <c r="AL167" s="15">
        <v>1010622.4</v>
      </c>
      <c r="AM167" s="15">
        <v>1029848.2</v>
      </c>
      <c r="AN167" s="15">
        <v>1047702.9</v>
      </c>
      <c r="AO167" s="15">
        <v>1065754.5</v>
      </c>
      <c r="AP167" s="15">
        <v>1084659.3</v>
      </c>
      <c r="AQ167" s="15">
        <v>1103755.7</v>
      </c>
      <c r="AR167" s="15">
        <v>1124025.6000000001</v>
      </c>
      <c r="AS167" s="15">
        <v>1143869.2</v>
      </c>
      <c r="AT167" s="15">
        <v>1163779.1000000001</v>
      </c>
      <c r="AU167" s="15">
        <v>1182873.6000000001</v>
      </c>
      <c r="AV167" s="15">
        <v>1203143.3</v>
      </c>
      <c r="AW167" s="15">
        <v>1221498.6000000001</v>
      </c>
      <c r="AX167" s="15">
        <v>1236354.3</v>
      </c>
      <c r="AY167" s="15">
        <v>1252391.1000000001</v>
      </c>
      <c r="AZ167" s="15">
        <v>1262790.6000000001</v>
      </c>
    </row>
    <row r="168" spans="1:52" x14ac:dyDescent="0.35">
      <c r="A168" s="14" t="s">
        <v>115</v>
      </c>
      <c r="B168" s="29">
        <v>0</v>
      </c>
      <c r="C168" s="29">
        <v>0</v>
      </c>
      <c r="D168" s="29">
        <v>0</v>
      </c>
      <c r="E168" s="29">
        <v>0</v>
      </c>
      <c r="F168" s="29">
        <v>0</v>
      </c>
      <c r="G168" s="29">
        <v>0</v>
      </c>
      <c r="H168" s="29">
        <v>0</v>
      </c>
      <c r="I168" s="29">
        <v>0</v>
      </c>
      <c r="J168" s="29">
        <v>0</v>
      </c>
      <c r="K168" s="29">
        <v>0</v>
      </c>
      <c r="L168" s="29">
        <v>0</v>
      </c>
      <c r="M168" s="29">
        <v>0</v>
      </c>
      <c r="N168" s="29">
        <v>0</v>
      </c>
      <c r="O168" s="29">
        <v>0</v>
      </c>
      <c r="P168" s="29">
        <v>0</v>
      </c>
      <c r="Q168" s="29">
        <v>0</v>
      </c>
      <c r="R168" s="29">
        <v>0</v>
      </c>
      <c r="S168" s="29">
        <v>0</v>
      </c>
      <c r="T168" s="29">
        <v>0</v>
      </c>
      <c r="U168" s="29">
        <v>0</v>
      </c>
      <c r="V168" s="29">
        <v>0</v>
      </c>
      <c r="W168" s="29">
        <v>0</v>
      </c>
      <c r="X168" s="29">
        <v>0</v>
      </c>
      <c r="Y168" s="29">
        <v>0</v>
      </c>
      <c r="Z168" s="29">
        <v>0</v>
      </c>
      <c r="AA168" s="29">
        <v>0</v>
      </c>
      <c r="AB168" s="29">
        <v>0</v>
      </c>
      <c r="AC168" s="29">
        <v>0</v>
      </c>
      <c r="AD168" s="29">
        <v>0</v>
      </c>
      <c r="AE168" s="29">
        <v>0</v>
      </c>
      <c r="AF168" s="29">
        <v>0</v>
      </c>
      <c r="AG168" s="29">
        <v>0</v>
      </c>
      <c r="AH168" s="29">
        <v>0</v>
      </c>
      <c r="AI168" s="29">
        <v>0</v>
      </c>
      <c r="AJ168" s="29">
        <v>0</v>
      </c>
      <c r="AK168" s="29">
        <v>0</v>
      </c>
      <c r="AL168" s="29">
        <v>0</v>
      </c>
      <c r="AM168" s="29">
        <v>0</v>
      </c>
      <c r="AN168" s="29">
        <v>0.1</v>
      </c>
      <c r="AO168" s="29">
        <v>0.4</v>
      </c>
      <c r="AP168" s="29">
        <v>1.7</v>
      </c>
      <c r="AQ168" s="29">
        <v>6.6</v>
      </c>
      <c r="AR168" s="29">
        <v>22.8</v>
      </c>
      <c r="AS168" s="29">
        <v>71.5</v>
      </c>
      <c r="AT168" s="29">
        <v>204.2</v>
      </c>
      <c r="AU168" s="29">
        <v>537.4</v>
      </c>
      <c r="AV168" s="15">
        <v>1262.9000000000001</v>
      </c>
      <c r="AW168" s="15">
        <v>2761</v>
      </c>
      <c r="AX168" s="15">
        <v>5471.3</v>
      </c>
      <c r="AY168" s="15">
        <v>10257.1</v>
      </c>
      <c r="AZ168" s="15">
        <v>17550</v>
      </c>
    </row>
    <row r="169" spans="1:52" x14ac:dyDescent="0.35">
      <c r="A169" s="14" t="s">
        <v>116</v>
      </c>
      <c r="B169" s="29">
        <v>0</v>
      </c>
      <c r="C169" s="29">
        <v>0</v>
      </c>
      <c r="D169" s="29">
        <v>0</v>
      </c>
      <c r="E169" s="29">
        <v>0</v>
      </c>
      <c r="F169" s="29">
        <v>0</v>
      </c>
      <c r="G169" s="29">
        <v>0</v>
      </c>
      <c r="H169" s="29">
        <v>0</v>
      </c>
      <c r="I169" s="29">
        <v>0</v>
      </c>
      <c r="J169" s="29">
        <v>0</v>
      </c>
      <c r="K169" s="29">
        <v>0</v>
      </c>
      <c r="L169" s="29">
        <v>0</v>
      </c>
      <c r="M169" s="29">
        <v>0</v>
      </c>
      <c r="N169" s="29">
        <v>0</v>
      </c>
      <c r="O169" s="29">
        <v>0</v>
      </c>
      <c r="P169" s="29">
        <v>0</v>
      </c>
      <c r="Q169" s="29">
        <v>0</v>
      </c>
      <c r="R169" s="29">
        <v>0</v>
      </c>
      <c r="S169" s="29">
        <v>0</v>
      </c>
      <c r="T169" s="29">
        <v>0</v>
      </c>
      <c r="U169" s="29">
        <v>0</v>
      </c>
      <c r="V169" s="29">
        <v>0</v>
      </c>
      <c r="W169" s="29">
        <v>0</v>
      </c>
      <c r="X169" s="29">
        <v>0</v>
      </c>
      <c r="Y169" s="29">
        <v>0</v>
      </c>
      <c r="Z169" s="29">
        <v>0</v>
      </c>
      <c r="AA169" s="29">
        <v>0</v>
      </c>
      <c r="AB169" s="29">
        <v>0</v>
      </c>
      <c r="AC169" s="29">
        <v>0</v>
      </c>
      <c r="AD169" s="29">
        <v>0</v>
      </c>
      <c r="AE169" s="29">
        <v>0</v>
      </c>
      <c r="AF169" s="29">
        <v>0</v>
      </c>
      <c r="AG169" s="29">
        <v>0</v>
      </c>
      <c r="AH169" s="29">
        <v>0</v>
      </c>
      <c r="AI169" s="29">
        <v>0</v>
      </c>
      <c r="AJ169" s="29">
        <v>0</v>
      </c>
      <c r="AK169" s="29">
        <v>0</v>
      </c>
      <c r="AL169" s="29">
        <v>0</v>
      </c>
      <c r="AM169" s="29">
        <v>0</v>
      </c>
      <c r="AN169" s="29">
        <v>0</v>
      </c>
      <c r="AO169" s="29">
        <v>0</v>
      </c>
      <c r="AP169" s="29">
        <v>0</v>
      </c>
      <c r="AQ169" s="29">
        <v>0</v>
      </c>
      <c r="AR169" s="29">
        <v>0</v>
      </c>
      <c r="AS169" s="29">
        <v>0</v>
      </c>
      <c r="AT169" s="29">
        <v>0</v>
      </c>
      <c r="AU169" s="29">
        <v>0</v>
      </c>
      <c r="AV169" s="29">
        <v>0</v>
      </c>
      <c r="AW169" s="29">
        <v>0</v>
      </c>
      <c r="AX169" s="29">
        <v>0</v>
      </c>
      <c r="AY169" s="29">
        <v>0</v>
      </c>
      <c r="AZ169" s="29">
        <v>0</v>
      </c>
    </row>
    <row r="170" spans="1:52" x14ac:dyDescent="0.35">
      <c r="A170" s="14" t="s">
        <v>117</v>
      </c>
      <c r="B170" s="29">
        <v>0</v>
      </c>
      <c r="C170" s="29">
        <v>0</v>
      </c>
      <c r="D170" s="29">
        <v>0</v>
      </c>
      <c r="E170" s="29">
        <v>0</v>
      </c>
      <c r="F170" s="29">
        <v>0</v>
      </c>
      <c r="G170" s="29">
        <v>0</v>
      </c>
      <c r="H170" s="29">
        <v>0</v>
      </c>
      <c r="I170" s="29">
        <v>0</v>
      </c>
      <c r="J170" s="29">
        <v>0</v>
      </c>
      <c r="K170" s="29">
        <v>0</v>
      </c>
      <c r="L170" s="29">
        <v>0</v>
      </c>
      <c r="M170" s="29">
        <v>0</v>
      </c>
      <c r="N170" s="29">
        <v>0</v>
      </c>
      <c r="O170" s="29">
        <v>0</v>
      </c>
      <c r="P170" s="29">
        <v>0</v>
      </c>
      <c r="Q170" s="29">
        <v>0</v>
      </c>
      <c r="R170" s="29">
        <v>0</v>
      </c>
      <c r="S170" s="29">
        <v>0</v>
      </c>
      <c r="T170" s="29">
        <v>0</v>
      </c>
      <c r="U170" s="29">
        <v>0</v>
      </c>
      <c r="V170" s="29">
        <v>0</v>
      </c>
      <c r="W170" s="29">
        <v>0</v>
      </c>
      <c r="X170" s="29">
        <v>0</v>
      </c>
      <c r="Y170" s="29">
        <v>0</v>
      </c>
      <c r="Z170" s="29">
        <v>0</v>
      </c>
      <c r="AA170" s="29">
        <v>0</v>
      </c>
      <c r="AB170" s="29">
        <v>0</v>
      </c>
      <c r="AC170" s="29">
        <v>0</v>
      </c>
      <c r="AD170" s="29">
        <v>0</v>
      </c>
      <c r="AE170" s="29">
        <v>0</v>
      </c>
      <c r="AF170" s="29">
        <v>0</v>
      </c>
      <c r="AG170" s="29">
        <v>0</v>
      </c>
      <c r="AH170" s="29">
        <v>0</v>
      </c>
      <c r="AI170" s="29">
        <v>0</v>
      </c>
      <c r="AJ170" s="29">
        <v>0</v>
      </c>
      <c r="AK170" s="29">
        <v>0</v>
      </c>
      <c r="AL170" s="29">
        <v>0</v>
      </c>
      <c r="AM170" s="29">
        <v>0</v>
      </c>
      <c r="AN170" s="29">
        <v>0</v>
      </c>
      <c r="AO170" s="29">
        <v>0</v>
      </c>
      <c r="AP170" s="29">
        <v>0</v>
      </c>
      <c r="AQ170" s="29">
        <v>0</v>
      </c>
      <c r="AR170" s="29">
        <v>0</v>
      </c>
      <c r="AS170" s="29">
        <v>0</v>
      </c>
      <c r="AT170" s="29">
        <v>0</v>
      </c>
      <c r="AU170" s="29">
        <v>0</v>
      </c>
      <c r="AV170" s="29">
        <v>0</v>
      </c>
      <c r="AW170" s="29">
        <v>0</v>
      </c>
      <c r="AX170" s="29">
        <v>0</v>
      </c>
      <c r="AY170" s="29">
        <v>0</v>
      </c>
      <c r="AZ170" s="29">
        <v>0</v>
      </c>
    </row>
    <row r="171" spans="1:52" x14ac:dyDescent="0.35">
      <c r="A171" s="34" t="s">
        <v>82</v>
      </c>
      <c r="B171" s="27">
        <v>671444.2</v>
      </c>
      <c r="C171" s="27">
        <v>646427.1</v>
      </c>
      <c r="D171" s="27">
        <v>638498.5</v>
      </c>
      <c r="E171" s="27">
        <v>643295</v>
      </c>
      <c r="F171" s="27">
        <v>750528.4</v>
      </c>
      <c r="G171" s="27">
        <v>812726.5</v>
      </c>
      <c r="H171" s="27">
        <v>840939.9</v>
      </c>
      <c r="I171" s="27">
        <v>943225.4</v>
      </c>
      <c r="J171" s="27">
        <v>952438.2</v>
      </c>
      <c r="K171" s="27">
        <v>913959.1</v>
      </c>
      <c r="L171" s="27">
        <v>886920.6</v>
      </c>
      <c r="M171" s="27">
        <v>923332.8</v>
      </c>
      <c r="N171" s="27">
        <v>945175.2</v>
      </c>
      <c r="O171" s="27">
        <v>975397.4</v>
      </c>
      <c r="P171" s="27">
        <v>1013921.2</v>
      </c>
      <c r="Q171" s="27">
        <v>1046987.5</v>
      </c>
      <c r="R171" s="27">
        <v>1079933.7</v>
      </c>
      <c r="S171" s="27">
        <v>1145708.7</v>
      </c>
      <c r="T171" s="27">
        <v>1206427</v>
      </c>
      <c r="U171" s="27">
        <v>1263240.6000000001</v>
      </c>
      <c r="V171" s="27">
        <v>1314241.6000000001</v>
      </c>
      <c r="W171" s="27">
        <v>1362096.6</v>
      </c>
      <c r="X171" s="27">
        <v>1406990</v>
      </c>
      <c r="Y171" s="27">
        <v>1450183.4</v>
      </c>
      <c r="Z171" s="27">
        <v>1490871.1</v>
      </c>
      <c r="AA171" s="27">
        <v>1524588.4</v>
      </c>
      <c r="AB171" s="27">
        <v>1557194.5</v>
      </c>
      <c r="AC171" s="27">
        <v>1589045.7</v>
      </c>
      <c r="AD171" s="27">
        <v>1623964.2</v>
      </c>
      <c r="AE171" s="27">
        <v>1662098.5</v>
      </c>
      <c r="AF171" s="27">
        <v>1696197.5</v>
      </c>
      <c r="AG171" s="27">
        <v>1730126.2</v>
      </c>
      <c r="AH171" s="27">
        <v>1766204.6</v>
      </c>
      <c r="AI171" s="27">
        <v>1795533.2</v>
      </c>
      <c r="AJ171" s="27">
        <v>1827003.6</v>
      </c>
      <c r="AK171" s="27">
        <v>1855920.5</v>
      </c>
      <c r="AL171" s="27">
        <v>1887407.1</v>
      </c>
      <c r="AM171" s="27">
        <v>1922865.7</v>
      </c>
      <c r="AN171" s="27">
        <v>1953342.5</v>
      </c>
      <c r="AO171" s="27">
        <v>1984502</v>
      </c>
      <c r="AP171" s="27">
        <v>2018018.4</v>
      </c>
      <c r="AQ171" s="27">
        <v>2051541.8</v>
      </c>
      <c r="AR171" s="27">
        <v>2088658</v>
      </c>
      <c r="AS171" s="27">
        <v>2123579.2000000002</v>
      </c>
      <c r="AT171" s="27">
        <v>2158647.1</v>
      </c>
      <c r="AU171" s="27">
        <v>2191713.7999999998</v>
      </c>
      <c r="AV171" s="27">
        <v>2230185.9</v>
      </c>
      <c r="AW171" s="27">
        <v>2265431.7000000002</v>
      </c>
      <c r="AX171" s="27">
        <v>2293957.4</v>
      </c>
      <c r="AY171" s="27">
        <v>2331900.7999999998</v>
      </c>
      <c r="AZ171" s="27">
        <v>2361192.7999999998</v>
      </c>
    </row>
    <row r="172" spans="1:52" x14ac:dyDescent="0.35">
      <c r="A172" s="14" t="s">
        <v>114</v>
      </c>
      <c r="B172" s="15">
        <v>671444.2</v>
      </c>
      <c r="C172" s="15">
        <v>646427.1</v>
      </c>
      <c r="D172" s="15">
        <v>638498.5</v>
      </c>
      <c r="E172" s="15">
        <v>643295</v>
      </c>
      <c r="F172" s="15">
        <v>750528.4</v>
      </c>
      <c r="G172" s="15">
        <v>812726.5</v>
      </c>
      <c r="H172" s="15">
        <v>840939.9</v>
      </c>
      <c r="I172" s="15">
        <v>943225.4</v>
      </c>
      <c r="J172" s="15">
        <v>952438.2</v>
      </c>
      <c r="K172" s="15">
        <v>913959.1</v>
      </c>
      <c r="L172" s="15">
        <v>886920.6</v>
      </c>
      <c r="M172" s="15">
        <v>923332.8</v>
      </c>
      <c r="N172" s="15">
        <v>945175.2</v>
      </c>
      <c r="O172" s="15">
        <v>975397.4</v>
      </c>
      <c r="P172" s="15">
        <v>1013921.2</v>
      </c>
      <c r="Q172" s="15">
        <v>1046987.5</v>
      </c>
      <c r="R172" s="15">
        <v>1079933.7</v>
      </c>
      <c r="S172" s="15">
        <v>1145708.7</v>
      </c>
      <c r="T172" s="15">
        <v>1206427</v>
      </c>
      <c r="U172" s="15">
        <v>1263240.6000000001</v>
      </c>
      <c r="V172" s="15">
        <v>1314241.6000000001</v>
      </c>
      <c r="W172" s="15">
        <v>1362096.6</v>
      </c>
      <c r="X172" s="15">
        <v>1406990</v>
      </c>
      <c r="Y172" s="15">
        <v>1450183.4</v>
      </c>
      <c r="Z172" s="15">
        <v>1490871.1</v>
      </c>
      <c r="AA172" s="15">
        <v>1524588.4</v>
      </c>
      <c r="AB172" s="15">
        <v>1557194.5</v>
      </c>
      <c r="AC172" s="15">
        <v>1589045.7</v>
      </c>
      <c r="AD172" s="15">
        <v>1623964.2</v>
      </c>
      <c r="AE172" s="15">
        <v>1662098.5</v>
      </c>
      <c r="AF172" s="15">
        <v>1696197.5</v>
      </c>
      <c r="AG172" s="15">
        <v>1730126.2</v>
      </c>
      <c r="AH172" s="15">
        <v>1766204.6</v>
      </c>
      <c r="AI172" s="15">
        <v>1795533.2</v>
      </c>
      <c r="AJ172" s="15">
        <v>1827003.6</v>
      </c>
      <c r="AK172" s="15">
        <v>1855920.5</v>
      </c>
      <c r="AL172" s="15">
        <v>1887407.1</v>
      </c>
      <c r="AM172" s="15">
        <v>1922865.7</v>
      </c>
      <c r="AN172" s="15">
        <v>1953342.5</v>
      </c>
      <c r="AO172" s="15">
        <v>1984502</v>
      </c>
      <c r="AP172" s="15">
        <v>2018018.4</v>
      </c>
      <c r="AQ172" s="15">
        <v>2051541.8</v>
      </c>
      <c r="AR172" s="15">
        <v>2088658</v>
      </c>
      <c r="AS172" s="15">
        <v>2123579.1</v>
      </c>
      <c r="AT172" s="15">
        <v>2158646.2999999998</v>
      </c>
      <c r="AU172" s="15">
        <v>2191707.5</v>
      </c>
      <c r="AV172" s="15">
        <v>2230149.7999999998</v>
      </c>
      <c r="AW172" s="15">
        <v>2265271.4</v>
      </c>
      <c r="AX172" s="15">
        <v>2293378.6</v>
      </c>
      <c r="AY172" s="15">
        <v>2330125.6</v>
      </c>
      <c r="AZ172" s="15">
        <v>2356711.7000000002</v>
      </c>
    </row>
    <row r="173" spans="1:52" x14ac:dyDescent="0.35">
      <c r="A173" s="14" t="s">
        <v>115</v>
      </c>
      <c r="B173" s="29">
        <v>0</v>
      </c>
      <c r="C173" s="29">
        <v>0</v>
      </c>
      <c r="D173" s="29">
        <v>0</v>
      </c>
      <c r="E173" s="29">
        <v>0</v>
      </c>
      <c r="F173" s="29">
        <v>0</v>
      </c>
      <c r="G173" s="29">
        <v>0</v>
      </c>
      <c r="H173" s="29">
        <v>0</v>
      </c>
      <c r="I173" s="29">
        <v>0</v>
      </c>
      <c r="J173" s="29">
        <v>0</v>
      </c>
      <c r="K173" s="29">
        <v>0</v>
      </c>
      <c r="L173" s="29">
        <v>0</v>
      </c>
      <c r="M173" s="29">
        <v>0</v>
      </c>
      <c r="N173" s="29">
        <v>0</v>
      </c>
      <c r="O173" s="29">
        <v>0</v>
      </c>
      <c r="P173" s="29">
        <v>0</v>
      </c>
      <c r="Q173" s="29">
        <v>0</v>
      </c>
      <c r="R173" s="29">
        <v>0</v>
      </c>
      <c r="S173" s="29">
        <v>0</v>
      </c>
      <c r="T173" s="29">
        <v>0</v>
      </c>
      <c r="U173" s="29">
        <v>0</v>
      </c>
      <c r="V173" s="29">
        <v>0</v>
      </c>
      <c r="W173" s="29">
        <v>0</v>
      </c>
      <c r="X173" s="29">
        <v>0</v>
      </c>
      <c r="Y173" s="29">
        <v>0</v>
      </c>
      <c r="Z173" s="29">
        <v>0</v>
      </c>
      <c r="AA173" s="29">
        <v>0</v>
      </c>
      <c r="AB173" s="29">
        <v>0</v>
      </c>
      <c r="AC173" s="29">
        <v>0</v>
      </c>
      <c r="AD173" s="29">
        <v>0</v>
      </c>
      <c r="AE173" s="29">
        <v>0</v>
      </c>
      <c r="AF173" s="29">
        <v>0</v>
      </c>
      <c r="AG173" s="29">
        <v>0</v>
      </c>
      <c r="AH173" s="29">
        <v>0</v>
      </c>
      <c r="AI173" s="29">
        <v>0</v>
      </c>
      <c r="AJ173" s="29">
        <v>0</v>
      </c>
      <c r="AK173" s="29">
        <v>0</v>
      </c>
      <c r="AL173" s="29">
        <v>0</v>
      </c>
      <c r="AM173" s="29">
        <v>0</v>
      </c>
      <c r="AN173" s="29">
        <v>0</v>
      </c>
      <c r="AO173" s="29">
        <v>0</v>
      </c>
      <c r="AP173" s="29">
        <v>0</v>
      </c>
      <c r="AQ173" s="29">
        <v>0</v>
      </c>
      <c r="AR173" s="29">
        <v>0</v>
      </c>
      <c r="AS173" s="29">
        <v>0.1</v>
      </c>
      <c r="AT173" s="29">
        <v>0.8</v>
      </c>
      <c r="AU173" s="29">
        <v>6.3</v>
      </c>
      <c r="AV173" s="29">
        <v>36.1</v>
      </c>
      <c r="AW173" s="29">
        <v>160.30000000000001</v>
      </c>
      <c r="AX173" s="29">
        <v>578.79999999999995</v>
      </c>
      <c r="AY173" s="15">
        <v>1775.2</v>
      </c>
      <c r="AZ173" s="15">
        <v>4481.1000000000004</v>
      </c>
    </row>
    <row r="174" spans="1:52" x14ac:dyDescent="0.35">
      <c r="A174" s="14" t="s">
        <v>116</v>
      </c>
      <c r="B174" s="29">
        <v>0</v>
      </c>
      <c r="C174" s="29">
        <v>0</v>
      </c>
      <c r="D174" s="29">
        <v>0</v>
      </c>
      <c r="E174" s="29">
        <v>0</v>
      </c>
      <c r="F174" s="29">
        <v>0</v>
      </c>
      <c r="G174" s="29">
        <v>0</v>
      </c>
      <c r="H174" s="29">
        <v>0</v>
      </c>
      <c r="I174" s="29">
        <v>0</v>
      </c>
      <c r="J174" s="29">
        <v>0</v>
      </c>
      <c r="K174" s="29">
        <v>0</v>
      </c>
      <c r="L174" s="29">
        <v>0</v>
      </c>
      <c r="M174" s="29">
        <v>0</v>
      </c>
      <c r="N174" s="29">
        <v>0</v>
      </c>
      <c r="O174" s="29">
        <v>0</v>
      </c>
      <c r="P174" s="29">
        <v>0</v>
      </c>
      <c r="Q174" s="29">
        <v>0</v>
      </c>
      <c r="R174" s="29">
        <v>0</v>
      </c>
      <c r="S174" s="29">
        <v>0</v>
      </c>
      <c r="T174" s="29">
        <v>0</v>
      </c>
      <c r="U174" s="29">
        <v>0</v>
      </c>
      <c r="V174" s="29">
        <v>0</v>
      </c>
      <c r="W174" s="29">
        <v>0</v>
      </c>
      <c r="X174" s="29">
        <v>0</v>
      </c>
      <c r="Y174" s="29">
        <v>0</v>
      </c>
      <c r="Z174" s="29">
        <v>0</v>
      </c>
      <c r="AA174" s="29">
        <v>0</v>
      </c>
      <c r="AB174" s="29">
        <v>0</v>
      </c>
      <c r="AC174" s="29">
        <v>0</v>
      </c>
      <c r="AD174" s="29">
        <v>0</v>
      </c>
      <c r="AE174" s="29">
        <v>0</v>
      </c>
      <c r="AF174" s="29">
        <v>0</v>
      </c>
      <c r="AG174" s="29">
        <v>0</v>
      </c>
      <c r="AH174" s="29">
        <v>0</v>
      </c>
      <c r="AI174" s="29">
        <v>0</v>
      </c>
      <c r="AJ174" s="29">
        <v>0</v>
      </c>
      <c r="AK174" s="29">
        <v>0</v>
      </c>
      <c r="AL174" s="29">
        <v>0</v>
      </c>
      <c r="AM174" s="29">
        <v>0</v>
      </c>
      <c r="AN174" s="29">
        <v>0</v>
      </c>
      <c r="AO174" s="29">
        <v>0</v>
      </c>
      <c r="AP174" s="29">
        <v>0</v>
      </c>
      <c r="AQ174" s="29">
        <v>0</v>
      </c>
      <c r="AR174" s="29">
        <v>0</v>
      </c>
      <c r="AS174" s="29">
        <v>0</v>
      </c>
      <c r="AT174" s="29">
        <v>0</v>
      </c>
      <c r="AU174" s="29">
        <v>0</v>
      </c>
      <c r="AV174" s="29">
        <v>0</v>
      </c>
      <c r="AW174" s="29">
        <v>0</v>
      </c>
      <c r="AX174" s="29">
        <v>0</v>
      </c>
      <c r="AY174" s="29">
        <v>0</v>
      </c>
      <c r="AZ174" s="29">
        <v>0</v>
      </c>
    </row>
    <row r="175" spans="1:52" x14ac:dyDescent="0.35">
      <c r="A175" s="14" t="s">
        <v>117</v>
      </c>
      <c r="B175" s="29">
        <v>0</v>
      </c>
      <c r="C175" s="29">
        <v>0</v>
      </c>
      <c r="D175" s="29">
        <v>0</v>
      </c>
      <c r="E175" s="29">
        <v>0</v>
      </c>
      <c r="F175" s="29">
        <v>0</v>
      </c>
      <c r="G175" s="29">
        <v>0</v>
      </c>
      <c r="H175" s="29">
        <v>0</v>
      </c>
      <c r="I175" s="29">
        <v>0</v>
      </c>
      <c r="J175" s="29">
        <v>0</v>
      </c>
      <c r="K175" s="29">
        <v>0</v>
      </c>
      <c r="L175" s="29">
        <v>0</v>
      </c>
      <c r="M175" s="29">
        <v>0</v>
      </c>
      <c r="N175" s="29">
        <v>0</v>
      </c>
      <c r="O175" s="29">
        <v>0</v>
      </c>
      <c r="P175" s="29">
        <v>0</v>
      </c>
      <c r="Q175" s="29">
        <v>0</v>
      </c>
      <c r="R175" s="29">
        <v>0</v>
      </c>
      <c r="S175" s="29">
        <v>0</v>
      </c>
      <c r="T175" s="29">
        <v>0</v>
      </c>
      <c r="U175" s="29">
        <v>0</v>
      </c>
      <c r="V175" s="29">
        <v>0</v>
      </c>
      <c r="W175" s="29">
        <v>0</v>
      </c>
      <c r="X175" s="29">
        <v>0</v>
      </c>
      <c r="Y175" s="29">
        <v>0</v>
      </c>
      <c r="Z175" s="29">
        <v>0</v>
      </c>
      <c r="AA175" s="29">
        <v>0</v>
      </c>
      <c r="AB175" s="29">
        <v>0</v>
      </c>
      <c r="AC175" s="29">
        <v>0</v>
      </c>
      <c r="AD175" s="29">
        <v>0</v>
      </c>
      <c r="AE175" s="29">
        <v>0</v>
      </c>
      <c r="AF175" s="29">
        <v>0</v>
      </c>
      <c r="AG175" s="29">
        <v>0</v>
      </c>
      <c r="AH175" s="29">
        <v>0</v>
      </c>
      <c r="AI175" s="29">
        <v>0</v>
      </c>
      <c r="AJ175" s="29">
        <v>0</v>
      </c>
      <c r="AK175" s="29">
        <v>0</v>
      </c>
      <c r="AL175" s="29">
        <v>0</v>
      </c>
      <c r="AM175" s="29">
        <v>0</v>
      </c>
      <c r="AN175" s="29">
        <v>0</v>
      </c>
      <c r="AO175" s="29">
        <v>0</v>
      </c>
      <c r="AP175" s="29">
        <v>0</v>
      </c>
      <c r="AQ175" s="29">
        <v>0</v>
      </c>
      <c r="AR175" s="29">
        <v>0</v>
      </c>
      <c r="AS175" s="29">
        <v>0</v>
      </c>
      <c r="AT175" s="29">
        <v>0</v>
      </c>
      <c r="AU175" s="29">
        <v>0</v>
      </c>
      <c r="AV175" s="29">
        <v>0</v>
      </c>
      <c r="AW175" s="29">
        <v>0</v>
      </c>
      <c r="AX175" s="29">
        <v>0</v>
      </c>
      <c r="AY175" s="29">
        <v>0</v>
      </c>
      <c r="AZ175" s="29">
        <v>0</v>
      </c>
    </row>
    <row r="176" spans="1:52" x14ac:dyDescent="0.35">
      <c r="A176" s="22" t="s">
        <v>83</v>
      </c>
      <c r="B176" s="23">
        <v>22827.1</v>
      </c>
      <c r="C176" s="23">
        <v>22555.8</v>
      </c>
      <c r="D176" s="23">
        <v>22996.3</v>
      </c>
      <c r="E176" s="23">
        <v>24054.3</v>
      </c>
      <c r="F176" s="23">
        <v>26524.5</v>
      </c>
      <c r="G176" s="23">
        <v>27717.8</v>
      </c>
      <c r="H176" s="23">
        <v>29929.5</v>
      </c>
      <c r="I176" s="23">
        <v>32081.599999999999</v>
      </c>
      <c r="J176" s="23">
        <v>33105.1</v>
      </c>
      <c r="K176" s="23">
        <v>28850.799999999999</v>
      </c>
      <c r="L176" s="23">
        <v>34448.1</v>
      </c>
      <c r="M176" s="23">
        <v>35309</v>
      </c>
      <c r="N176" s="23">
        <v>34254.400000000001</v>
      </c>
      <c r="O176" s="23">
        <v>34210</v>
      </c>
      <c r="P176" s="23">
        <v>35992.400000000001</v>
      </c>
      <c r="Q176" s="23">
        <v>36698.9</v>
      </c>
      <c r="R176" s="23">
        <v>38203.9</v>
      </c>
      <c r="S176" s="23">
        <v>40242.300000000003</v>
      </c>
      <c r="T176" s="23">
        <v>42360.7</v>
      </c>
      <c r="U176" s="23">
        <v>44327.5</v>
      </c>
      <c r="V176" s="23">
        <v>46163.9</v>
      </c>
      <c r="W176" s="23">
        <v>48003.7</v>
      </c>
      <c r="X176" s="23">
        <v>49804.3</v>
      </c>
      <c r="Y176" s="23">
        <v>51547.5</v>
      </c>
      <c r="Z176" s="23">
        <v>53262</v>
      </c>
      <c r="AA176" s="23">
        <v>54869.5</v>
      </c>
      <c r="AB176" s="23">
        <v>56468.1</v>
      </c>
      <c r="AC176" s="23">
        <v>58115</v>
      </c>
      <c r="AD176" s="23">
        <v>59848.800000000003</v>
      </c>
      <c r="AE176" s="23">
        <v>61805.1</v>
      </c>
      <c r="AF176" s="23">
        <v>63659.8</v>
      </c>
      <c r="AG176" s="23">
        <v>65564.899999999994</v>
      </c>
      <c r="AH176" s="23">
        <v>67657.3</v>
      </c>
      <c r="AI176" s="23">
        <v>69495.100000000006</v>
      </c>
      <c r="AJ176" s="23">
        <v>71377.8</v>
      </c>
      <c r="AK176" s="23">
        <v>73226</v>
      </c>
      <c r="AL176" s="23">
        <v>75129.3</v>
      </c>
      <c r="AM176" s="23">
        <v>77304.800000000003</v>
      </c>
      <c r="AN176" s="23">
        <v>79260</v>
      </c>
      <c r="AO176" s="23">
        <v>81283.7</v>
      </c>
      <c r="AP176" s="23">
        <v>83455.7</v>
      </c>
      <c r="AQ176" s="23">
        <v>85620.5</v>
      </c>
      <c r="AR176" s="23">
        <v>87955.199999999997</v>
      </c>
      <c r="AS176" s="23">
        <v>90158.7</v>
      </c>
      <c r="AT176" s="23">
        <v>92379.1</v>
      </c>
      <c r="AU176" s="23">
        <v>94561.1</v>
      </c>
      <c r="AV176" s="23">
        <v>97124.1</v>
      </c>
      <c r="AW176" s="23">
        <v>99450.5</v>
      </c>
      <c r="AX176" s="23">
        <v>101481.3</v>
      </c>
      <c r="AY176" s="23">
        <v>103876.8</v>
      </c>
      <c r="AZ176" s="23">
        <v>105867.9</v>
      </c>
    </row>
    <row r="177" spans="1:52" x14ac:dyDescent="0.35">
      <c r="A177" s="34" t="s">
        <v>87</v>
      </c>
      <c r="B177" s="27">
        <v>2163.8000000000002</v>
      </c>
      <c r="C177" s="27">
        <v>2172.6</v>
      </c>
      <c r="D177" s="27">
        <v>2119.6</v>
      </c>
      <c r="E177" s="27">
        <v>2137.3000000000002</v>
      </c>
      <c r="F177" s="27">
        <v>2216.8000000000002</v>
      </c>
      <c r="G177" s="27">
        <v>2278.6</v>
      </c>
      <c r="H177" s="27">
        <v>2349.3000000000002</v>
      </c>
      <c r="I177" s="27">
        <v>2428.8000000000002</v>
      </c>
      <c r="J177" s="27">
        <v>2382.5</v>
      </c>
      <c r="K177" s="27">
        <v>2222.9</v>
      </c>
      <c r="L177" s="27">
        <v>2312.6999999999998</v>
      </c>
      <c r="M177" s="27">
        <v>2283.6999999999998</v>
      </c>
      <c r="N177" s="27">
        <v>2273.4</v>
      </c>
      <c r="O177" s="27">
        <v>2244.6</v>
      </c>
      <c r="P177" s="27">
        <v>2537.6</v>
      </c>
      <c r="Q177" s="27">
        <v>2559.4</v>
      </c>
      <c r="R177" s="27">
        <v>2693.2</v>
      </c>
      <c r="S177" s="27">
        <v>2909</v>
      </c>
      <c r="T177" s="27">
        <v>3138.8</v>
      </c>
      <c r="U177" s="27">
        <v>3356.2</v>
      </c>
      <c r="V177" s="27">
        <v>3561</v>
      </c>
      <c r="W177" s="27">
        <v>3763.3</v>
      </c>
      <c r="X177" s="27">
        <v>3977</v>
      </c>
      <c r="Y177" s="27">
        <v>4174.8</v>
      </c>
      <c r="Z177" s="27">
        <v>4380.5</v>
      </c>
      <c r="AA177" s="27">
        <v>4604.3</v>
      </c>
      <c r="AB177" s="27">
        <v>4848.3</v>
      </c>
      <c r="AC177" s="27">
        <v>5105.8</v>
      </c>
      <c r="AD177" s="27">
        <v>5375.8</v>
      </c>
      <c r="AE177" s="27">
        <v>5655.7</v>
      </c>
      <c r="AF177" s="27">
        <v>5926.1</v>
      </c>
      <c r="AG177" s="27">
        <v>6206.8</v>
      </c>
      <c r="AH177" s="27">
        <v>6510.2</v>
      </c>
      <c r="AI177" s="27">
        <v>6796.9</v>
      </c>
      <c r="AJ177" s="27">
        <v>7094.4</v>
      </c>
      <c r="AK177" s="27">
        <v>7387.8</v>
      </c>
      <c r="AL177" s="27">
        <v>7690.4</v>
      </c>
      <c r="AM177" s="27">
        <v>8021.6</v>
      </c>
      <c r="AN177" s="27">
        <v>8331.6</v>
      </c>
      <c r="AO177" s="27">
        <v>8651.2000000000007</v>
      </c>
      <c r="AP177" s="27">
        <v>8993.5</v>
      </c>
      <c r="AQ177" s="27">
        <v>9342.2000000000007</v>
      </c>
      <c r="AR177" s="27">
        <v>9710.2000000000007</v>
      </c>
      <c r="AS177" s="27">
        <v>10066.9</v>
      </c>
      <c r="AT177" s="27">
        <v>10425.6</v>
      </c>
      <c r="AU177" s="27">
        <v>10784.9</v>
      </c>
      <c r="AV177" s="27">
        <v>11184.4</v>
      </c>
      <c r="AW177" s="27">
        <v>11557.8</v>
      </c>
      <c r="AX177" s="27">
        <v>11892.7</v>
      </c>
      <c r="AY177" s="27">
        <v>12270.7</v>
      </c>
      <c r="AZ177" s="27">
        <v>12597.8</v>
      </c>
    </row>
    <row r="178" spans="1:52" x14ac:dyDescent="0.35">
      <c r="A178" s="14" t="s">
        <v>114</v>
      </c>
      <c r="B178" s="15">
        <v>2163.8000000000002</v>
      </c>
      <c r="C178" s="15">
        <v>2172.6</v>
      </c>
      <c r="D178" s="15">
        <v>2119.6</v>
      </c>
      <c r="E178" s="15">
        <v>2137.3000000000002</v>
      </c>
      <c r="F178" s="15">
        <v>2216.8000000000002</v>
      </c>
      <c r="G178" s="15">
        <v>2278.6</v>
      </c>
      <c r="H178" s="15">
        <v>2349.3000000000002</v>
      </c>
      <c r="I178" s="15">
        <v>2428.8000000000002</v>
      </c>
      <c r="J178" s="15">
        <v>2382.5</v>
      </c>
      <c r="K178" s="15">
        <v>2222.9</v>
      </c>
      <c r="L178" s="15">
        <v>2312.6999999999998</v>
      </c>
      <c r="M178" s="15">
        <v>2283.6999999999998</v>
      </c>
      <c r="N178" s="15">
        <v>2273.4</v>
      </c>
      <c r="O178" s="15">
        <v>2244.6</v>
      </c>
      <c r="P178" s="15">
        <v>2537.6</v>
      </c>
      <c r="Q178" s="15">
        <v>2559.4</v>
      </c>
      <c r="R178" s="15">
        <v>2693.2</v>
      </c>
      <c r="S178" s="15">
        <v>2909</v>
      </c>
      <c r="T178" s="15">
        <v>3138.8</v>
      </c>
      <c r="U178" s="15">
        <v>3356.2</v>
      </c>
      <c r="V178" s="15">
        <v>3561</v>
      </c>
      <c r="W178" s="15">
        <v>3763.3</v>
      </c>
      <c r="X178" s="15">
        <v>3977</v>
      </c>
      <c r="Y178" s="15">
        <v>4174.8</v>
      </c>
      <c r="Z178" s="15">
        <v>4380.5</v>
      </c>
      <c r="AA178" s="15">
        <v>4604.3</v>
      </c>
      <c r="AB178" s="15">
        <v>4848.3</v>
      </c>
      <c r="AC178" s="15">
        <v>5105.8</v>
      </c>
      <c r="AD178" s="15">
        <v>5375.8</v>
      </c>
      <c r="AE178" s="15">
        <v>5655.7</v>
      </c>
      <c r="AF178" s="15">
        <v>5926.1</v>
      </c>
      <c r="AG178" s="15">
        <v>6206.8</v>
      </c>
      <c r="AH178" s="15">
        <v>6510.2</v>
      </c>
      <c r="AI178" s="15">
        <v>6796.9</v>
      </c>
      <c r="AJ178" s="15">
        <v>7094.4</v>
      </c>
      <c r="AK178" s="15">
        <v>7387.7</v>
      </c>
      <c r="AL178" s="15">
        <v>7690.2</v>
      </c>
      <c r="AM178" s="15">
        <v>8021.2</v>
      </c>
      <c r="AN178" s="15">
        <v>8330.7000000000007</v>
      </c>
      <c r="AO178" s="15">
        <v>8649.4</v>
      </c>
      <c r="AP178" s="15">
        <v>8990.4</v>
      </c>
      <c r="AQ178" s="15">
        <v>9336.6</v>
      </c>
      <c r="AR178" s="15">
        <v>9699.7999999999993</v>
      </c>
      <c r="AS178" s="15">
        <v>10048.299999999999</v>
      </c>
      <c r="AT178" s="15">
        <v>10393</v>
      </c>
      <c r="AU178" s="15">
        <v>10729.2</v>
      </c>
      <c r="AV178" s="15">
        <v>11095</v>
      </c>
      <c r="AW178" s="15">
        <v>11420.8</v>
      </c>
      <c r="AX178" s="15">
        <v>11688.4</v>
      </c>
      <c r="AY178" s="15">
        <v>11977.2</v>
      </c>
      <c r="AZ178" s="15">
        <v>12196.7</v>
      </c>
    </row>
    <row r="179" spans="1:52" x14ac:dyDescent="0.35">
      <c r="A179" s="14" t="s">
        <v>115</v>
      </c>
      <c r="B179" s="29">
        <v>0</v>
      </c>
      <c r="C179" s="29">
        <v>0</v>
      </c>
      <c r="D179" s="29">
        <v>0</v>
      </c>
      <c r="E179" s="29">
        <v>0</v>
      </c>
      <c r="F179" s="29">
        <v>0</v>
      </c>
      <c r="G179" s="29">
        <v>0</v>
      </c>
      <c r="H179" s="29">
        <v>0</v>
      </c>
      <c r="I179" s="29">
        <v>0</v>
      </c>
      <c r="J179" s="29">
        <v>0</v>
      </c>
      <c r="K179" s="29">
        <v>0</v>
      </c>
      <c r="L179" s="29">
        <v>0</v>
      </c>
      <c r="M179" s="29">
        <v>0</v>
      </c>
      <c r="N179" s="29">
        <v>0</v>
      </c>
      <c r="O179" s="29">
        <v>0</v>
      </c>
      <c r="P179" s="29">
        <v>0</v>
      </c>
      <c r="Q179" s="29">
        <v>0</v>
      </c>
      <c r="R179" s="29">
        <v>0</v>
      </c>
      <c r="S179" s="29">
        <v>0</v>
      </c>
      <c r="T179" s="29">
        <v>0</v>
      </c>
      <c r="U179" s="29">
        <v>0</v>
      </c>
      <c r="V179" s="29">
        <v>0</v>
      </c>
      <c r="W179" s="29">
        <v>0</v>
      </c>
      <c r="X179" s="29">
        <v>0</v>
      </c>
      <c r="Y179" s="29">
        <v>0</v>
      </c>
      <c r="Z179" s="29">
        <v>0</v>
      </c>
      <c r="AA179" s="29">
        <v>0</v>
      </c>
      <c r="AB179" s="29">
        <v>0</v>
      </c>
      <c r="AC179" s="29">
        <v>0</v>
      </c>
      <c r="AD179" s="29">
        <v>0</v>
      </c>
      <c r="AE179" s="29">
        <v>0</v>
      </c>
      <c r="AF179" s="29">
        <v>0</v>
      </c>
      <c r="AG179" s="29">
        <v>0</v>
      </c>
      <c r="AH179" s="29">
        <v>0</v>
      </c>
      <c r="AI179" s="29">
        <v>0</v>
      </c>
      <c r="AJ179" s="29">
        <v>0</v>
      </c>
      <c r="AK179" s="29">
        <v>0.1</v>
      </c>
      <c r="AL179" s="29">
        <v>0.2</v>
      </c>
      <c r="AM179" s="29">
        <v>0.4</v>
      </c>
      <c r="AN179" s="29">
        <v>0.9</v>
      </c>
      <c r="AO179" s="29">
        <v>1.8</v>
      </c>
      <c r="AP179" s="29">
        <v>3.1</v>
      </c>
      <c r="AQ179" s="29">
        <v>5.6</v>
      </c>
      <c r="AR179" s="29">
        <v>10.3</v>
      </c>
      <c r="AS179" s="29">
        <v>18.600000000000001</v>
      </c>
      <c r="AT179" s="29">
        <v>32.5</v>
      </c>
      <c r="AU179" s="29">
        <v>55.7</v>
      </c>
      <c r="AV179" s="29">
        <v>89.3</v>
      </c>
      <c r="AW179" s="29">
        <v>137</v>
      </c>
      <c r="AX179" s="29">
        <v>204.3</v>
      </c>
      <c r="AY179" s="29">
        <v>293.39999999999998</v>
      </c>
      <c r="AZ179" s="29">
        <v>401.1</v>
      </c>
    </row>
    <row r="180" spans="1:52" x14ac:dyDescent="0.35">
      <c r="A180" s="14" t="s">
        <v>116</v>
      </c>
      <c r="B180" s="29">
        <v>0</v>
      </c>
      <c r="C180" s="29">
        <v>0</v>
      </c>
      <c r="D180" s="29">
        <v>0</v>
      </c>
      <c r="E180" s="29">
        <v>0</v>
      </c>
      <c r="F180" s="29">
        <v>0</v>
      </c>
      <c r="G180" s="29">
        <v>0</v>
      </c>
      <c r="H180" s="29">
        <v>0</v>
      </c>
      <c r="I180" s="29">
        <v>0</v>
      </c>
      <c r="J180" s="29">
        <v>0</v>
      </c>
      <c r="K180" s="29">
        <v>0</v>
      </c>
      <c r="L180" s="29">
        <v>0</v>
      </c>
      <c r="M180" s="29">
        <v>0</v>
      </c>
      <c r="N180" s="29">
        <v>0</v>
      </c>
      <c r="O180" s="29">
        <v>0</v>
      </c>
      <c r="P180" s="29">
        <v>0</v>
      </c>
      <c r="Q180" s="29">
        <v>0</v>
      </c>
      <c r="R180" s="29">
        <v>0</v>
      </c>
      <c r="S180" s="29">
        <v>0</v>
      </c>
      <c r="T180" s="29">
        <v>0</v>
      </c>
      <c r="U180" s="29">
        <v>0</v>
      </c>
      <c r="V180" s="29">
        <v>0</v>
      </c>
      <c r="W180" s="29">
        <v>0</v>
      </c>
      <c r="X180" s="29">
        <v>0</v>
      </c>
      <c r="Y180" s="29">
        <v>0</v>
      </c>
      <c r="Z180" s="29">
        <v>0</v>
      </c>
      <c r="AA180" s="29">
        <v>0</v>
      </c>
      <c r="AB180" s="29">
        <v>0</v>
      </c>
      <c r="AC180" s="29">
        <v>0</v>
      </c>
      <c r="AD180" s="29">
        <v>0</v>
      </c>
      <c r="AE180" s="29">
        <v>0</v>
      </c>
      <c r="AF180" s="29">
        <v>0</v>
      </c>
      <c r="AG180" s="29">
        <v>0</v>
      </c>
      <c r="AH180" s="29">
        <v>0</v>
      </c>
      <c r="AI180" s="29">
        <v>0</v>
      </c>
      <c r="AJ180" s="29">
        <v>0</v>
      </c>
      <c r="AK180" s="29">
        <v>0</v>
      </c>
      <c r="AL180" s="29">
        <v>0</v>
      </c>
      <c r="AM180" s="29">
        <v>0</v>
      </c>
      <c r="AN180" s="29">
        <v>0</v>
      </c>
      <c r="AO180" s="29">
        <v>0</v>
      </c>
      <c r="AP180" s="29">
        <v>0</v>
      </c>
      <c r="AQ180" s="29">
        <v>0</v>
      </c>
      <c r="AR180" s="29">
        <v>0</v>
      </c>
      <c r="AS180" s="29">
        <v>0</v>
      </c>
      <c r="AT180" s="29">
        <v>0</v>
      </c>
      <c r="AU180" s="29">
        <v>0</v>
      </c>
      <c r="AV180" s="29">
        <v>0</v>
      </c>
      <c r="AW180" s="29">
        <v>0</v>
      </c>
      <c r="AX180" s="29">
        <v>0</v>
      </c>
      <c r="AY180" s="29">
        <v>0</v>
      </c>
      <c r="AZ180" s="29">
        <v>0</v>
      </c>
    </row>
    <row r="181" spans="1:52" x14ac:dyDescent="0.35">
      <c r="A181" s="14" t="s">
        <v>117</v>
      </c>
      <c r="B181" s="29">
        <v>0</v>
      </c>
      <c r="C181" s="29">
        <v>0</v>
      </c>
      <c r="D181" s="29">
        <v>0</v>
      </c>
      <c r="E181" s="29">
        <v>0</v>
      </c>
      <c r="F181" s="29">
        <v>0</v>
      </c>
      <c r="G181" s="29">
        <v>0</v>
      </c>
      <c r="H181" s="29">
        <v>0</v>
      </c>
      <c r="I181" s="29">
        <v>0</v>
      </c>
      <c r="J181" s="29">
        <v>0</v>
      </c>
      <c r="K181" s="29">
        <v>0</v>
      </c>
      <c r="L181" s="29">
        <v>0</v>
      </c>
      <c r="M181" s="29">
        <v>0</v>
      </c>
      <c r="N181" s="29">
        <v>0</v>
      </c>
      <c r="O181" s="29">
        <v>0</v>
      </c>
      <c r="P181" s="29">
        <v>0</v>
      </c>
      <c r="Q181" s="29">
        <v>0</v>
      </c>
      <c r="R181" s="29">
        <v>0</v>
      </c>
      <c r="S181" s="29">
        <v>0</v>
      </c>
      <c r="T181" s="29">
        <v>0</v>
      </c>
      <c r="U181" s="29">
        <v>0</v>
      </c>
      <c r="V181" s="29">
        <v>0</v>
      </c>
      <c r="W181" s="29">
        <v>0</v>
      </c>
      <c r="X181" s="29">
        <v>0</v>
      </c>
      <c r="Y181" s="29">
        <v>0</v>
      </c>
      <c r="Z181" s="29">
        <v>0</v>
      </c>
      <c r="AA181" s="29">
        <v>0</v>
      </c>
      <c r="AB181" s="29">
        <v>0</v>
      </c>
      <c r="AC181" s="29">
        <v>0</v>
      </c>
      <c r="AD181" s="29">
        <v>0</v>
      </c>
      <c r="AE181" s="29">
        <v>0</v>
      </c>
      <c r="AF181" s="29">
        <v>0</v>
      </c>
      <c r="AG181" s="29">
        <v>0</v>
      </c>
      <c r="AH181" s="29">
        <v>0</v>
      </c>
      <c r="AI181" s="29">
        <v>0</v>
      </c>
      <c r="AJ181" s="29">
        <v>0</v>
      </c>
      <c r="AK181" s="29">
        <v>0</v>
      </c>
      <c r="AL181" s="29">
        <v>0</v>
      </c>
      <c r="AM181" s="29">
        <v>0</v>
      </c>
      <c r="AN181" s="29">
        <v>0</v>
      </c>
      <c r="AO181" s="29">
        <v>0</v>
      </c>
      <c r="AP181" s="29">
        <v>0</v>
      </c>
      <c r="AQ181" s="29">
        <v>0</v>
      </c>
      <c r="AR181" s="29">
        <v>0</v>
      </c>
      <c r="AS181" s="29">
        <v>0</v>
      </c>
      <c r="AT181" s="29">
        <v>0</v>
      </c>
      <c r="AU181" s="29">
        <v>0</v>
      </c>
      <c r="AV181" s="29">
        <v>0</v>
      </c>
      <c r="AW181" s="29">
        <v>0</v>
      </c>
      <c r="AX181" s="29">
        <v>0</v>
      </c>
      <c r="AY181" s="29">
        <v>0</v>
      </c>
      <c r="AZ181" s="29">
        <v>0</v>
      </c>
    </row>
    <row r="182" spans="1:52" x14ac:dyDescent="0.35">
      <c r="A182" s="34" t="s">
        <v>82</v>
      </c>
      <c r="B182" s="27">
        <v>20663.3</v>
      </c>
      <c r="C182" s="27">
        <v>20383.2</v>
      </c>
      <c r="D182" s="27">
        <v>20876.7</v>
      </c>
      <c r="E182" s="27">
        <v>21917</v>
      </c>
      <c r="F182" s="27">
        <v>24307.8</v>
      </c>
      <c r="G182" s="27">
        <v>25439.200000000001</v>
      </c>
      <c r="H182" s="27">
        <v>27580.2</v>
      </c>
      <c r="I182" s="27">
        <v>29652.799999999999</v>
      </c>
      <c r="J182" s="27">
        <v>30722.5</v>
      </c>
      <c r="K182" s="27">
        <v>26627.8</v>
      </c>
      <c r="L182" s="27">
        <v>32135.5</v>
      </c>
      <c r="M182" s="27">
        <v>33025.300000000003</v>
      </c>
      <c r="N182" s="27">
        <v>31981</v>
      </c>
      <c r="O182" s="27">
        <v>31965.4</v>
      </c>
      <c r="P182" s="27">
        <v>33454.800000000003</v>
      </c>
      <c r="Q182" s="27">
        <v>34139.5</v>
      </c>
      <c r="R182" s="27">
        <v>35510.699999999997</v>
      </c>
      <c r="S182" s="27">
        <v>37333.300000000003</v>
      </c>
      <c r="T182" s="27">
        <v>39221.9</v>
      </c>
      <c r="U182" s="27">
        <v>40971.300000000003</v>
      </c>
      <c r="V182" s="27">
        <v>42602.9</v>
      </c>
      <c r="W182" s="27">
        <v>44240.4</v>
      </c>
      <c r="X182" s="27">
        <v>45827.3</v>
      </c>
      <c r="Y182" s="27">
        <v>47372.7</v>
      </c>
      <c r="Z182" s="27">
        <v>48881.5</v>
      </c>
      <c r="AA182" s="27">
        <v>50265.3</v>
      </c>
      <c r="AB182" s="27">
        <v>51619.9</v>
      </c>
      <c r="AC182" s="27">
        <v>53009.2</v>
      </c>
      <c r="AD182" s="27">
        <v>54473</v>
      </c>
      <c r="AE182" s="27">
        <v>56149.4</v>
      </c>
      <c r="AF182" s="27">
        <v>57733.8</v>
      </c>
      <c r="AG182" s="27">
        <v>59358.2</v>
      </c>
      <c r="AH182" s="27">
        <v>61147.199999999997</v>
      </c>
      <c r="AI182" s="27">
        <v>62698.2</v>
      </c>
      <c r="AJ182" s="27">
        <v>64283.4</v>
      </c>
      <c r="AK182" s="27">
        <v>65838.2</v>
      </c>
      <c r="AL182" s="27">
        <v>67438.899999999994</v>
      </c>
      <c r="AM182" s="27">
        <v>69283.199999999997</v>
      </c>
      <c r="AN182" s="27">
        <v>70928.399999999994</v>
      </c>
      <c r="AO182" s="27">
        <v>72632.5</v>
      </c>
      <c r="AP182" s="27">
        <v>74462.2</v>
      </c>
      <c r="AQ182" s="27">
        <v>76278.3</v>
      </c>
      <c r="AR182" s="27">
        <v>78245.100000000006</v>
      </c>
      <c r="AS182" s="27">
        <v>80091.899999999994</v>
      </c>
      <c r="AT182" s="27">
        <v>81953.5</v>
      </c>
      <c r="AU182" s="27">
        <v>83776.2</v>
      </c>
      <c r="AV182" s="27">
        <v>85939.7</v>
      </c>
      <c r="AW182" s="27">
        <v>87892.6</v>
      </c>
      <c r="AX182" s="27">
        <v>89588.6</v>
      </c>
      <c r="AY182" s="27">
        <v>91606.1</v>
      </c>
      <c r="AZ182" s="27">
        <v>93270.1</v>
      </c>
    </row>
    <row r="183" spans="1:52" x14ac:dyDescent="0.35">
      <c r="A183" s="14" t="s">
        <v>114</v>
      </c>
      <c r="B183" s="15">
        <v>20663.3</v>
      </c>
      <c r="C183" s="15">
        <v>20383.2</v>
      </c>
      <c r="D183" s="15">
        <v>20876.7</v>
      </c>
      <c r="E183" s="15">
        <v>21917</v>
      </c>
      <c r="F183" s="15">
        <v>24307.8</v>
      </c>
      <c r="G183" s="15">
        <v>25439.200000000001</v>
      </c>
      <c r="H183" s="15">
        <v>27580.2</v>
      </c>
      <c r="I183" s="15">
        <v>29652.799999999999</v>
      </c>
      <c r="J183" s="15">
        <v>30722.5</v>
      </c>
      <c r="K183" s="15">
        <v>26627.8</v>
      </c>
      <c r="L183" s="15">
        <v>32135.5</v>
      </c>
      <c r="M183" s="15">
        <v>33025.300000000003</v>
      </c>
      <c r="N183" s="15">
        <v>31981</v>
      </c>
      <c r="O183" s="15">
        <v>31965.4</v>
      </c>
      <c r="P183" s="15">
        <v>33454.800000000003</v>
      </c>
      <c r="Q183" s="15">
        <v>34139.5</v>
      </c>
      <c r="R183" s="15">
        <v>35510.699999999997</v>
      </c>
      <c r="S183" s="15">
        <v>37333.300000000003</v>
      </c>
      <c r="T183" s="15">
        <v>39221.9</v>
      </c>
      <c r="U183" s="15">
        <v>40971.300000000003</v>
      </c>
      <c r="V183" s="15">
        <v>42602.9</v>
      </c>
      <c r="W183" s="15">
        <v>44240.4</v>
      </c>
      <c r="X183" s="15">
        <v>45827.3</v>
      </c>
      <c r="Y183" s="15">
        <v>47372.7</v>
      </c>
      <c r="Z183" s="15">
        <v>48881.5</v>
      </c>
      <c r="AA183" s="15">
        <v>50265.3</v>
      </c>
      <c r="AB183" s="15">
        <v>51619.9</v>
      </c>
      <c r="AC183" s="15">
        <v>53009.2</v>
      </c>
      <c r="AD183" s="15">
        <v>54473</v>
      </c>
      <c r="AE183" s="15">
        <v>56149.4</v>
      </c>
      <c r="AF183" s="15">
        <v>57733.8</v>
      </c>
      <c r="AG183" s="15">
        <v>59358.2</v>
      </c>
      <c r="AH183" s="15">
        <v>61147.199999999997</v>
      </c>
      <c r="AI183" s="15">
        <v>62698.2</v>
      </c>
      <c r="AJ183" s="15">
        <v>64283.4</v>
      </c>
      <c r="AK183" s="15">
        <v>65838.2</v>
      </c>
      <c r="AL183" s="15">
        <v>67438.899999999994</v>
      </c>
      <c r="AM183" s="15">
        <v>69283.199999999997</v>
      </c>
      <c r="AN183" s="15">
        <v>70928.399999999994</v>
      </c>
      <c r="AO183" s="15">
        <v>72632.5</v>
      </c>
      <c r="AP183" s="15">
        <v>74462.2</v>
      </c>
      <c r="AQ183" s="15">
        <v>76278.3</v>
      </c>
      <c r="AR183" s="15">
        <v>78245.100000000006</v>
      </c>
      <c r="AS183" s="15">
        <v>80091.899999999994</v>
      </c>
      <c r="AT183" s="15">
        <v>81953.5</v>
      </c>
      <c r="AU183" s="15">
        <v>83776</v>
      </c>
      <c r="AV183" s="15">
        <v>85938.5</v>
      </c>
      <c r="AW183" s="15">
        <v>87887.5</v>
      </c>
      <c r="AX183" s="15">
        <v>89569.8</v>
      </c>
      <c r="AY183" s="15">
        <v>91550.1</v>
      </c>
      <c r="AZ183" s="15">
        <v>93130.4</v>
      </c>
    </row>
    <row r="184" spans="1:52" x14ac:dyDescent="0.35">
      <c r="A184" s="14" t="s">
        <v>115</v>
      </c>
      <c r="B184" s="29">
        <v>0</v>
      </c>
      <c r="C184" s="29">
        <v>0</v>
      </c>
      <c r="D184" s="29">
        <v>0</v>
      </c>
      <c r="E184" s="29">
        <v>0</v>
      </c>
      <c r="F184" s="29">
        <v>0</v>
      </c>
      <c r="G184" s="29">
        <v>0</v>
      </c>
      <c r="H184" s="29">
        <v>0</v>
      </c>
      <c r="I184" s="29">
        <v>0</v>
      </c>
      <c r="J184" s="29">
        <v>0</v>
      </c>
      <c r="K184" s="29">
        <v>0</v>
      </c>
      <c r="L184" s="29">
        <v>0</v>
      </c>
      <c r="M184" s="29">
        <v>0</v>
      </c>
      <c r="N184" s="29">
        <v>0</v>
      </c>
      <c r="O184" s="29">
        <v>0</v>
      </c>
      <c r="P184" s="29">
        <v>0</v>
      </c>
      <c r="Q184" s="29">
        <v>0</v>
      </c>
      <c r="R184" s="29">
        <v>0</v>
      </c>
      <c r="S184" s="29">
        <v>0</v>
      </c>
      <c r="T184" s="29">
        <v>0</v>
      </c>
      <c r="U184" s="29">
        <v>0</v>
      </c>
      <c r="V184" s="29">
        <v>0</v>
      </c>
      <c r="W184" s="29">
        <v>0</v>
      </c>
      <c r="X184" s="29">
        <v>0</v>
      </c>
      <c r="Y184" s="29">
        <v>0</v>
      </c>
      <c r="Z184" s="29">
        <v>0</v>
      </c>
      <c r="AA184" s="29">
        <v>0</v>
      </c>
      <c r="AB184" s="29">
        <v>0</v>
      </c>
      <c r="AC184" s="29">
        <v>0</v>
      </c>
      <c r="AD184" s="29">
        <v>0</v>
      </c>
      <c r="AE184" s="29">
        <v>0</v>
      </c>
      <c r="AF184" s="29">
        <v>0</v>
      </c>
      <c r="AG184" s="29">
        <v>0</v>
      </c>
      <c r="AH184" s="29">
        <v>0</v>
      </c>
      <c r="AI184" s="29">
        <v>0</v>
      </c>
      <c r="AJ184" s="29">
        <v>0</v>
      </c>
      <c r="AK184" s="29">
        <v>0</v>
      </c>
      <c r="AL184" s="29">
        <v>0</v>
      </c>
      <c r="AM184" s="29">
        <v>0</v>
      </c>
      <c r="AN184" s="29">
        <v>0</v>
      </c>
      <c r="AO184" s="29">
        <v>0</v>
      </c>
      <c r="AP184" s="29">
        <v>0</v>
      </c>
      <c r="AQ184" s="29">
        <v>0</v>
      </c>
      <c r="AR184" s="29">
        <v>0</v>
      </c>
      <c r="AS184" s="29">
        <v>0</v>
      </c>
      <c r="AT184" s="29">
        <v>0</v>
      </c>
      <c r="AU184" s="29">
        <v>0.2</v>
      </c>
      <c r="AV184" s="29">
        <v>1.2</v>
      </c>
      <c r="AW184" s="29">
        <v>5.0999999999999996</v>
      </c>
      <c r="AX184" s="29">
        <v>18.8</v>
      </c>
      <c r="AY184" s="29">
        <v>56</v>
      </c>
      <c r="AZ184" s="29">
        <v>139.6</v>
      </c>
    </row>
    <row r="185" spans="1:52" x14ac:dyDescent="0.35">
      <c r="A185" s="14" t="s">
        <v>116</v>
      </c>
      <c r="B185" s="29">
        <v>0</v>
      </c>
      <c r="C185" s="29">
        <v>0</v>
      </c>
      <c r="D185" s="29">
        <v>0</v>
      </c>
      <c r="E185" s="29">
        <v>0</v>
      </c>
      <c r="F185" s="29">
        <v>0</v>
      </c>
      <c r="G185" s="29">
        <v>0</v>
      </c>
      <c r="H185" s="29">
        <v>0</v>
      </c>
      <c r="I185" s="29">
        <v>0</v>
      </c>
      <c r="J185" s="29">
        <v>0</v>
      </c>
      <c r="K185" s="29">
        <v>0</v>
      </c>
      <c r="L185" s="29">
        <v>0</v>
      </c>
      <c r="M185" s="29">
        <v>0</v>
      </c>
      <c r="N185" s="29">
        <v>0</v>
      </c>
      <c r="O185" s="29">
        <v>0</v>
      </c>
      <c r="P185" s="29">
        <v>0</v>
      </c>
      <c r="Q185" s="29">
        <v>0</v>
      </c>
      <c r="R185" s="29">
        <v>0</v>
      </c>
      <c r="S185" s="29">
        <v>0</v>
      </c>
      <c r="T185" s="29">
        <v>0</v>
      </c>
      <c r="U185" s="29">
        <v>0</v>
      </c>
      <c r="V185" s="29">
        <v>0</v>
      </c>
      <c r="W185" s="29">
        <v>0</v>
      </c>
      <c r="X185" s="29">
        <v>0</v>
      </c>
      <c r="Y185" s="29">
        <v>0</v>
      </c>
      <c r="Z185" s="29">
        <v>0</v>
      </c>
      <c r="AA185" s="29">
        <v>0</v>
      </c>
      <c r="AB185" s="29">
        <v>0</v>
      </c>
      <c r="AC185" s="29">
        <v>0</v>
      </c>
      <c r="AD185" s="29">
        <v>0</v>
      </c>
      <c r="AE185" s="29">
        <v>0</v>
      </c>
      <c r="AF185" s="29">
        <v>0</v>
      </c>
      <c r="AG185" s="29">
        <v>0</v>
      </c>
      <c r="AH185" s="29">
        <v>0</v>
      </c>
      <c r="AI185" s="29">
        <v>0</v>
      </c>
      <c r="AJ185" s="29">
        <v>0</v>
      </c>
      <c r="AK185" s="29">
        <v>0</v>
      </c>
      <c r="AL185" s="29">
        <v>0</v>
      </c>
      <c r="AM185" s="29">
        <v>0</v>
      </c>
      <c r="AN185" s="29">
        <v>0</v>
      </c>
      <c r="AO185" s="29">
        <v>0</v>
      </c>
      <c r="AP185" s="29">
        <v>0</v>
      </c>
      <c r="AQ185" s="29">
        <v>0</v>
      </c>
      <c r="AR185" s="29">
        <v>0</v>
      </c>
      <c r="AS185" s="29">
        <v>0</v>
      </c>
      <c r="AT185" s="29">
        <v>0</v>
      </c>
      <c r="AU185" s="29">
        <v>0</v>
      </c>
      <c r="AV185" s="29">
        <v>0</v>
      </c>
      <c r="AW185" s="29">
        <v>0</v>
      </c>
      <c r="AX185" s="29">
        <v>0</v>
      </c>
      <c r="AY185" s="29">
        <v>0</v>
      </c>
      <c r="AZ185" s="29">
        <v>0</v>
      </c>
    </row>
    <row r="186" spans="1:52" x14ac:dyDescent="0.35">
      <c r="A186" s="16" t="s">
        <v>117</v>
      </c>
      <c r="B186" s="32">
        <v>0</v>
      </c>
      <c r="C186" s="32">
        <v>0</v>
      </c>
      <c r="D186" s="32">
        <v>0</v>
      </c>
      <c r="E186" s="32">
        <v>0</v>
      </c>
      <c r="F186" s="32">
        <v>0</v>
      </c>
      <c r="G186" s="32">
        <v>0</v>
      </c>
      <c r="H186" s="32">
        <v>0</v>
      </c>
      <c r="I186" s="32">
        <v>0</v>
      </c>
      <c r="J186" s="32">
        <v>0</v>
      </c>
      <c r="K186" s="32">
        <v>0</v>
      </c>
      <c r="L186" s="32">
        <v>0</v>
      </c>
      <c r="M186" s="32">
        <v>0</v>
      </c>
      <c r="N186" s="32">
        <v>0</v>
      </c>
      <c r="O186" s="32">
        <v>0</v>
      </c>
      <c r="P186" s="32">
        <v>0</v>
      </c>
      <c r="Q186" s="32">
        <v>0</v>
      </c>
      <c r="R186" s="32">
        <v>0</v>
      </c>
      <c r="S186" s="32">
        <v>0</v>
      </c>
      <c r="T186" s="32">
        <v>0</v>
      </c>
      <c r="U186" s="32">
        <v>0</v>
      </c>
      <c r="V186" s="32">
        <v>0</v>
      </c>
      <c r="W186" s="32">
        <v>0</v>
      </c>
      <c r="X186" s="32">
        <v>0</v>
      </c>
      <c r="Y186" s="32">
        <v>0</v>
      </c>
      <c r="Z186" s="32">
        <v>0</v>
      </c>
      <c r="AA186" s="32">
        <v>0</v>
      </c>
      <c r="AB186" s="32">
        <v>0</v>
      </c>
      <c r="AC186" s="32">
        <v>0</v>
      </c>
      <c r="AD186" s="32">
        <v>0</v>
      </c>
      <c r="AE186" s="32">
        <v>0</v>
      </c>
      <c r="AF186" s="32">
        <v>0</v>
      </c>
      <c r="AG186" s="32">
        <v>0</v>
      </c>
      <c r="AH186" s="32">
        <v>0</v>
      </c>
      <c r="AI186" s="32">
        <v>0</v>
      </c>
      <c r="AJ186" s="32">
        <v>0</v>
      </c>
      <c r="AK186" s="32">
        <v>0</v>
      </c>
      <c r="AL186" s="32">
        <v>0</v>
      </c>
      <c r="AM186" s="32">
        <v>0</v>
      </c>
      <c r="AN186" s="32">
        <v>0</v>
      </c>
      <c r="AO186" s="32">
        <v>0</v>
      </c>
      <c r="AP186" s="32">
        <v>0</v>
      </c>
      <c r="AQ186" s="32">
        <v>0</v>
      </c>
      <c r="AR186" s="32">
        <v>0</v>
      </c>
      <c r="AS186" s="32">
        <v>0</v>
      </c>
      <c r="AT186" s="32">
        <v>0</v>
      </c>
      <c r="AU186" s="32">
        <v>0</v>
      </c>
      <c r="AV186" s="32">
        <v>0</v>
      </c>
      <c r="AW186" s="32">
        <v>0</v>
      </c>
      <c r="AX186" s="32">
        <v>0</v>
      </c>
      <c r="AY186" s="32">
        <v>0</v>
      </c>
      <c r="AZ186" s="32">
        <v>0</v>
      </c>
    </row>
    <row r="187" spans="1:52" x14ac:dyDescent="0.35">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row>
    <row r="188" spans="1:52" x14ac:dyDescent="0.35">
      <c r="A188" s="6" t="s">
        <v>118</v>
      </c>
      <c r="B188" s="37">
        <v>350459.1</v>
      </c>
      <c r="C188" s="37">
        <v>349291.8</v>
      </c>
      <c r="D188" s="37">
        <v>360189.9</v>
      </c>
      <c r="E188" s="37">
        <v>344409.7</v>
      </c>
      <c r="F188" s="37">
        <v>361811.7</v>
      </c>
      <c r="G188" s="37">
        <v>374141.4</v>
      </c>
      <c r="H188" s="37">
        <v>395182.9</v>
      </c>
      <c r="I188" s="37">
        <v>394777.2</v>
      </c>
      <c r="J188" s="37">
        <v>370201.5</v>
      </c>
      <c r="K188" s="37">
        <v>347074.2</v>
      </c>
      <c r="L188" s="37">
        <v>365300.3</v>
      </c>
      <c r="M188" s="37">
        <v>342094.9</v>
      </c>
      <c r="N188" s="37">
        <v>336992.8</v>
      </c>
      <c r="O188" s="37">
        <v>325230.8</v>
      </c>
      <c r="P188" s="37">
        <v>318436.59999999998</v>
      </c>
      <c r="Q188" s="37">
        <v>319403</v>
      </c>
      <c r="R188" s="37">
        <v>324143.40000000002</v>
      </c>
      <c r="S188" s="37">
        <v>330557.59999999998</v>
      </c>
      <c r="T188" s="37">
        <v>336489</v>
      </c>
      <c r="U188" s="37">
        <v>341931.3</v>
      </c>
      <c r="V188" s="37">
        <v>346497.2</v>
      </c>
      <c r="W188" s="37">
        <v>351144.7</v>
      </c>
      <c r="X188" s="37">
        <v>355421.1</v>
      </c>
      <c r="Y188" s="37">
        <v>360075.6</v>
      </c>
      <c r="Z188" s="37">
        <v>364512.1</v>
      </c>
      <c r="AA188" s="37">
        <v>368781.5</v>
      </c>
      <c r="AB188" s="37">
        <v>373183.8</v>
      </c>
      <c r="AC188" s="37">
        <v>377623.6</v>
      </c>
      <c r="AD188" s="37">
        <v>382055</v>
      </c>
      <c r="AE188" s="37">
        <v>386491.1</v>
      </c>
      <c r="AF188" s="37">
        <v>390924.1</v>
      </c>
      <c r="AG188" s="37">
        <v>395420.7</v>
      </c>
      <c r="AH188" s="37">
        <v>399966.1</v>
      </c>
      <c r="AI188" s="37">
        <v>404404.4</v>
      </c>
      <c r="AJ188" s="37">
        <v>408934.40000000002</v>
      </c>
      <c r="AK188" s="37">
        <v>413570.8</v>
      </c>
      <c r="AL188" s="37">
        <v>418326.4</v>
      </c>
      <c r="AM188" s="37">
        <v>423242.3</v>
      </c>
      <c r="AN188" s="37">
        <v>428313.1</v>
      </c>
      <c r="AO188" s="37">
        <v>433521</v>
      </c>
      <c r="AP188" s="37">
        <v>438975.8</v>
      </c>
      <c r="AQ188" s="37">
        <v>444659.6</v>
      </c>
      <c r="AR188" s="37">
        <v>450369.2</v>
      </c>
      <c r="AS188" s="37">
        <v>456287.4</v>
      </c>
      <c r="AT188" s="37">
        <v>462385.1</v>
      </c>
      <c r="AU188" s="37">
        <v>468752.2</v>
      </c>
      <c r="AV188" s="37">
        <v>475327.1</v>
      </c>
      <c r="AW188" s="37">
        <v>481964.6</v>
      </c>
      <c r="AX188" s="37">
        <v>488707</v>
      </c>
      <c r="AY188" s="37">
        <v>495508</v>
      </c>
      <c r="AZ188" s="37">
        <v>502364.1</v>
      </c>
    </row>
    <row r="189" spans="1:52" x14ac:dyDescent="0.35">
      <c r="A189" s="38" t="s">
        <v>89</v>
      </c>
      <c r="B189" s="27">
        <v>217225.2</v>
      </c>
      <c r="C189" s="27">
        <v>217474.5</v>
      </c>
      <c r="D189" s="27">
        <v>228526.9</v>
      </c>
      <c r="E189" s="27">
        <v>221723.7</v>
      </c>
      <c r="F189" s="27">
        <v>225965.5</v>
      </c>
      <c r="G189" s="27">
        <v>236459.4</v>
      </c>
      <c r="H189" s="27">
        <v>257771.9</v>
      </c>
      <c r="I189" s="27">
        <v>250569.2</v>
      </c>
      <c r="J189" s="27">
        <v>226391.5</v>
      </c>
      <c r="K189" s="27">
        <v>220050.2</v>
      </c>
      <c r="L189" s="27">
        <v>216186.3</v>
      </c>
      <c r="M189" s="27">
        <v>204740.9</v>
      </c>
      <c r="N189" s="27">
        <v>192644.8</v>
      </c>
      <c r="O189" s="27">
        <v>178122.8</v>
      </c>
      <c r="P189" s="27">
        <v>172919.6</v>
      </c>
      <c r="Q189" s="27">
        <v>177714</v>
      </c>
      <c r="R189" s="27">
        <v>179810.5</v>
      </c>
      <c r="S189" s="27">
        <v>182680.6</v>
      </c>
      <c r="T189" s="27">
        <v>185356.5</v>
      </c>
      <c r="U189" s="27">
        <v>187820.4</v>
      </c>
      <c r="V189" s="27">
        <v>189635.20000000001</v>
      </c>
      <c r="W189" s="27">
        <v>191734.6</v>
      </c>
      <c r="X189" s="27">
        <v>193684.6</v>
      </c>
      <c r="Y189" s="27">
        <v>195743.7</v>
      </c>
      <c r="Z189" s="27">
        <v>197757</v>
      </c>
      <c r="AA189" s="27">
        <v>199684.3</v>
      </c>
      <c r="AB189" s="27">
        <v>201833</v>
      </c>
      <c r="AC189" s="27">
        <v>204020.6</v>
      </c>
      <c r="AD189" s="27">
        <v>206188.2</v>
      </c>
      <c r="AE189" s="27">
        <v>208350.9</v>
      </c>
      <c r="AF189" s="27">
        <v>210526.5</v>
      </c>
      <c r="AG189" s="27">
        <v>212743.4</v>
      </c>
      <c r="AH189" s="27">
        <v>215021.5</v>
      </c>
      <c r="AI189" s="27">
        <v>217165.9</v>
      </c>
      <c r="AJ189" s="27">
        <v>219361.7</v>
      </c>
      <c r="AK189" s="27">
        <v>221613.7</v>
      </c>
      <c r="AL189" s="27">
        <v>223924.5</v>
      </c>
      <c r="AM189" s="27">
        <v>226304.6</v>
      </c>
      <c r="AN189" s="27">
        <v>228747</v>
      </c>
      <c r="AO189" s="27">
        <v>231244.4</v>
      </c>
      <c r="AP189" s="27">
        <v>233865</v>
      </c>
      <c r="AQ189" s="27">
        <v>236637.3</v>
      </c>
      <c r="AR189" s="27">
        <v>239388.5</v>
      </c>
      <c r="AS189" s="27">
        <v>242267.7</v>
      </c>
      <c r="AT189" s="27">
        <v>245261.9</v>
      </c>
      <c r="AU189" s="27">
        <v>248449.7</v>
      </c>
      <c r="AV189" s="27">
        <v>251796</v>
      </c>
      <c r="AW189" s="27">
        <v>255175.9</v>
      </c>
      <c r="AX189" s="27">
        <v>258629.1</v>
      </c>
      <c r="AY189" s="27">
        <v>262141.8</v>
      </c>
      <c r="AZ189" s="27">
        <v>265681.09999999998</v>
      </c>
    </row>
    <row r="190" spans="1:52" x14ac:dyDescent="0.35">
      <c r="A190" s="35" t="s">
        <v>119</v>
      </c>
      <c r="B190" s="15">
        <v>217225.2</v>
      </c>
      <c r="C190" s="15">
        <v>217474.5</v>
      </c>
      <c r="D190" s="15">
        <v>228526.9</v>
      </c>
      <c r="E190" s="15">
        <v>221723.7</v>
      </c>
      <c r="F190" s="15">
        <v>225965.5</v>
      </c>
      <c r="G190" s="15">
        <v>236459.4</v>
      </c>
      <c r="H190" s="15">
        <v>257771.9</v>
      </c>
      <c r="I190" s="15">
        <v>250569.2</v>
      </c>
      <c r="J190" s="15">
        <v>226391.5</v>
      </c>
      <c r="K190" s="15">
        <v>220050.2</v>
      </c>
      <c r="L190" s="15">
        <v>216186.3</v>
      </c>
      <c r="M190" s="15">
        <v>204740.9</v>
      </c>
      <c r="N190" s="15">
        <v>192644.8</v>
      </c>
      <c r="O190" s="15">
        <v>178122.8</v>
      </c>
      <c r="P190" s="15">
        <v>172919.6</v>
      </c>
      <c r="Q190" s="15">
        <v>177714</v>
      </c>
      <c r="R190" s="15">
        <v>179808.8</v>
      </c>
      <c r="S190" s="15">
        <v>182676.5</v>
      </c>
      <c r="T190" s="15">
        <v>185349.5</v>
      </c>
      <c r="U190" s="15">
        <v>187810.4</v>
      </c>
      <c r="V190" s="15">
        <v>189622</v>
      </c>
      <c r="W190" s="15">
        <v>191718.1</v>
      </c>
      <c r="X190" s="15">
        <v>193665.3</v>
      </c>
      <c r="Y190" s="15">
        <v>195721.7</v>
      </c>
      <c r="Z190" s="15">
        <v>197732</v>
      </c>
      <c r="AA190" s="15">
        <v>199656.2</v>
      </c>
      <c r="AB190" s="15">
        <v>201801.8</v>
      </c>
      <c r="AC190" s="15">
        <v>203986.5</v>
      </c>
      <c r="AD190" s="15">
        <v>206151.2</v>
      </c>
      <c r="AE190" s="15">
        <v>208311.2</v>
      </c>
      <c r="AF190" s="15">
        <v>210483.1</v>
      </c>
      <c r="AG190" s="15">
        <v>212697.4</v>
      </c>
      <c r="AH190" s="15">
        <v>214972.4</v>
      </c>
      <c r="AI190" s="15">
        <v>217113.8</v>
      </c>
      <c r="AJ190" s="15">
        <v>219307</v>
      </c>
      <c r="AK190" s="15">
        <v>221556</v>
      </c>
      <c r="AL190" s="15">
        <v>223863.2</v>
      </c>
      <c r="AM190" s="15">
        <v>226240.1</v>
      </c>
      <c r="AN190" s="15">
        <v>228675.8</v>
      </c>
      <c r="AO190" s="15">
        <v>231170.2</v>
      </c>
      <c r="AP190" s="15">
        <v>233786.1</v>
      </c>
      <c r="AQ190" s="15">
        <v>236553.5</v>
      </c>
      <c r="AR190" s="15">
        <v>239300</v>
      </c>
      <c r="AS190" s="15">
        <v>242173.9</v>
      </c>
      <c r="AT190" s="15">
        <v>245159.8</v>
      </c>
      <c r="AU190" s="15">
        <v>248340.7</v>
      </c>
      <c r="AV190" s="15">
        <v>251681.2</v>
      </c>
      <c r="AW190" s="15">
        <v>255054.3</v>
      </c>
      <c r="AX190" s="15">
        <v>258499.1</v>
      </c>
      <c r="AY190" s="15">
        <v>261998.1</v>
      </c>
      <c r="AZ190" s="15">
        <v>265528.3</v>
      </c>
    </row>
    <row r="191" spans="1:52" x14ac:dyDescent="0.35">
      <c r="A191" s="35" t="s">
        <v>120</v>
      </c>
      <c r="B191" s="29">
        <v>0</v>
      </c>
      <c r="C191" s="29">
        <v>0</v>
      </c>
      <c r="D191" s="29">
        <v>0</v>
      </c>
      <c r="E191" s="29">
        <v>0</v>
      </c>
      <c r="F191" s="29">
        <v>0</v>
      </c>
      <c r="G191" s="29">
        <v>0</v>
      </c>
      <c r="H191" s="29">
        <v>0</v>
      </c>
      <c r="I191" s="29">
        <v>0</v>
      </c>
      <c r="J191" s="29">
        <v>0</v>
      </c>
      <c r="K191" s="29">
        <v>0</v>
      </c>
      <c r="L191" s="29">
        <v>0</v>
      </c>
      <c r="M191" s="29">
        <v>0</v>
      </c>
      <c r="N191" s="29">
        <v>0</v>
      </c>
      <c r="O191" s="29">
        <v>0</v>
      </c>
      <c r="P191" s="29">
        <v>0</v>
      </c>
      <c r="Q191" s="29">
        <v>0</v>
      </c>
      <c r="R191" s="29">
        <v>1.7</v>
      </c>
      <c r="S191" s="29">
        <v>4.2</v>
      </c>
      <c r="T191" s="29">
        <v>7</v>
      </c>
      <c r="U191" s="29">
        <v>10</v>
      </c>
      <c r="V191" s="29">
        <v>13.2</v>
      </c>
      <c r="W191" s="29">
        <v>16.600000000000001</v>
      </c>
      <c r="X191" s="29">
        <v>19.3</v>
      </c>
      <c r="Y191" s="29">
        <v>22</v>
      </c>
      <c r="Z191" s="29">
        <v>25</v>
      </c>
      <c r="AA191" s="29">
        <v>28.1</v>
      </c>
      <c r="AB191" s="29">
        <v>31.2</v>
      </c>
      <c r="AC191" s="29">
        <v>34.1</v>
      </c>
      <c r="AD191" s="29">
        <v>37</v>
      </c>
      <c r="AE191" s="29">
        <v>39.700000000000003</v>
      </c>
      <c r="AF191" s="29">
        <v>43.3</v>
      </c>
      <c r="AG191" s="29">
        <v>46</v>
      </c>
      <c r="AH191" s="29">
        <v>49.1</v>
      </c>
      <c r="AI191" s="29">
        <v>52</v>
      </c>
      <c r="AJ191" s="29">
        <v>54.6</v>
      </c>
      <c r="AK191" s="29">
        <v>57.5</v>
      </c>
      <c r="AL191" s="29">
        <v>61.1</v>
      </c>
      <c r="AM191" s="29">
        <v>64.2</v>
      </c>
      <c r="AN191" s="29">
        <v>70.7</v>
      </c>
      <c r="AO191" s="29">
        <v>73.5</v>
      </c>
      <c r="AP191" s="29">
        <v>77.900000000000006</v>
      </c>
      <c r="AQ191" s="29">
        <v>82.3</v>
      </c>
      <c r="AR191" s="29">
        <v>86.5</v>
      </c>
      <c r="AS191" s="29">
        <v>91</v>
      </c>
      <c r="AT191" s="29">
        <v>97.8</v>
      </c>
      <c r="AU191" s="29">
        <v>103.2</v>
      </c>
      <c r="AV191" s="29">
        <v>107.6</v>
      </c>
      <c r="AW191" s="29">
        <v>112.5</v>
      </c>
      <c r="AX191" s="29">
        <v>118.2</v>
      </c>
      <c r="AY191" s="29">
        <v>127.2</v>
      </c>
      <c r="AZ191" s="29">
        <v>132.80000000000001</v>
      </c>
    </row>
    <row r="192" spans="1:52" x14ac:dyDescent="0.35">
      <c r="A192" s="35" t="s">
        <v>111</v>
      </c>
      <c r="B192" s="29">
        <v>0</v>
      </c>
      <c r="C192" s="29">
        <v>0</v>
      </c>
      <c r="D192" s="29">
        <v>0</v>
      </c>
      <c r="E192" s="29">
        <v>0</v>
      </c>
      <c r="F192" s="29">
        <v>0</v>
      </c>
      <c r="G192" s="29">
        <v>0</v>
      </c>
      <c r="H192" s="29">
        <v>0</v>
      </c>
      <c r="I192" s="29">
        <v>0</v>
      </c>
      <c r="J192" s="29">
        <v>0</v>
      </c>
      <c r="K192" s="29">
        <v>0</v>
      </c>
      <c r="L192" s="29">
        <v>0</v>
      </c>
      <c r="M192" s="29">
        <v>0</v>
      </c>
      <c r="N192" s="29">
        <v>0</v>
      </c>
      <c r="O192" s="29">
        <v>0</v>
      </c>
      <c r="P192" s="29">
        <v>0</v>
      </c>
      <c r="Q192" s="29">
        <v>0</v>
      </c>
      <c r="R192" s="29">
        <v>0</v>
      </c>
      <c r="S192" s="29">
        <v>0</v>
      </c>
      <c r="T192" s="29">
        <v>0</v>
      </c>
      <c r="U192" s="29">
        <v>0</v>
      </c>
      <c r="V192" s="29">
        <v>0</v>
      </c>
      <c r="W192" s="29">
        <v>0</v>
      </c>
      <c r="X192" s="29">
        <v>0</v>
      </c>
      <c r="Y192" s="29">
        <v>0</v>
      </c>
      <c r="Z192" s="29">
        <v>0</v>
      </c>
      <c r="AA192" s="29">
        <v>0</v>
      </c>
      <c r="AB192" s="29">
        <v>0</v>
      </c>
      <c r="AC192" s="29">
        <v>0</v>
      </c>
      <c r="AD192" s="29">
        <v>0</v>
      </c>
      <c r="AE192" s="29">
        <v>0</v>
      </c>
      <c r="AF192" s="29">
        <v>0</v>
      </c>
      <c r="AG192" s="29">
        <v>0</v>
      </c>
      <c r="AH192" s="29">
        <v>0</v>
      </c>
      <c r="AI192" s="29">
        <v>0.1</v>
      </c>
      <c r="AJ192" s="29">
        <v>0.1</v>
      </c>
      <c r="AK192" s="29">
        <v>0.1</v>
      </c>
      <c r="AL192" s="29">
        <v>0.2</v>
      </c>
      <c r="AM192" s="29">
        <v>0.3</v>
      </c>
      <c r="AN192" s="29">
        <v>0.5</v>
      </c>
      <c r="AO192" s="29">
        <v>0.7</v>
      </c>
      <c r="AP192" s="29">
        <v>1</v>
      </c>
      <c r="AQ192" s="29">
        <v>1.5</v>
      </c>
      <c r="AR192" s="29">
        <v>2</v>
      </c>
      <c r="AS192" s="29">
        <v>2.8</v>
      </c>
      <c r="AT192" s="29">
        <v>4.3</v>
      </c>
      <c r="AU192" s="29">
        <v>5.7</v>
      </c>
      <c r="AV192" s="29">
        <v>7.2</v>
      </c>
      <c r="AW192" s="29">
        <v>9.1</v>
      </c>
      <c r="AX192" s="29">
        <v>11.7</v>
      </c>
      <c r="AY192" s="29">
        <v>16.5</v>
      </c>
      <c r="AZ192" s="29">
        <v>20</v>
      </c>
    </row>
    <row r="193" spans="1:52" x14ac:dyDescent="0.35">
      <c r="A193" s="35" t="s">
        <v>121</v>
      </c>
      <c r="B193" s="29">
        <v>0</v>
      </c>
      <c r="C193" s="29">
        <v>0</v>
      </c>
      <c r="D193" s="29">
        <v>0</v>
      </c>
      <c r="E193" s="29">
        <v>0</v>
      </c>
      <c r="F193" s="29">
        <v>0</v>
      </c>
      <c r="G193" s="29">
        <v>0</v>
      </c>
      <c r="H193" s="29">
        <v>0</v>
      </c>
      <c r="I193" s="29">
        <v>0</v>
      </c>
      <c r="J193" s="29">
        <v>0</v>
      </c>
      <c r="K193" s="29">
        <v>0</v>
      </c>
      <c r="L193" s="29">
        <v>0</v>
      </c>
      <c r="M193" s="29">
        <v>0</v>
      </c>
      <c r="N193" s="29">
        <v>0</v>
      </c>
      <c r="O193" s="29">
        <v>0</v>
      </c>
      <c r="P193" s="29">
        <v>0</v>
      </c>
      <c r="Q193" s="29">
        <v>0</v>
      </c>
      <c r="R193" s="29">
        <v>0</v>
      </c>
      <c r="S193" s="29">
        <v>0</v>
      </c>
      <c r="T193" s="29">
        <v>0</v>
      </c>
      <c r="U193" s="29">
        <v>0</v>
      </c>
      <c r="V193" s="29">
        <v>0</v>
      </c>
      <c r="W193" s="29">
        <v>0</v>
      </c>
      <c r="X193" s="29">
        <v>0</v>
      </c>
      <c r="Y193" s="29">
        <v>0</v>
      </c>
      <c r="Z193" s="29">
        <v>0</v>
      </c>
      <c r="AA193" s="29">
        <v>0</v>
      </c>
      <c r="AB193" s="29">
        <v>0</v>
      </c>
      <c r="AC193" s="29">
        <v>0</v>
      </c>
      <c r="AD193" s="29">
        <v>0</v>
      </c>
      <c r="AE193" s="29">
        <v>0</v>
      </c>
      <c r="AF193" s="29">
        <v>0</v>
      </c>
      <c r="AG193" s="29">
        <v>0</v>
      </c>
      <c r="AH193" s="29">
        <v>0</v>
      </c>
      <c r="AI193" s="29">
        <v>0</v>
      </c>
      <c r="AJ193" s="29">
        <v>0</v>
      </c>
      <c r="AK193" s="29">
        <v>0</v>
      </c>
      <c r="AL193" s="29">
        <v>0</v>
      </c>
      <c r="AM193" s="29">
        <v>0</v>
      </c>
      <c r="AN193" s="29">
        <v>0</v>
      </c>
      <c r="AO193" s="29">
        <v>0</v>
      </c>
      <c r="AP193" s="29">
        <v>0</v>
      </c>
      <c r="AQ193" s="29">
        <v>0</v>
      </c>
      <c r="AR193" s="29">
        <v>0</v>
      </c>
      <c r="AS193" s="29">
        <v>0</v>
      </c>
      <c r="AT193" s="29">
        <v>0</v>
      </c>
      <c r="AU193" s="29">
        <v>0</v>
      </c>
      <c r="AV193" s="29">
        <v>0</v>
      </c>
      <c r="AW193" s="29">
        <v>0</v>
      </c>
      <c r="AX193" s="29">
        <v>0</v>
      </c>
      <c r="AY193" s="29">
        <v>0</v>
      </c>
      <c r="AZ193" s="29">
        <v>0</v>
      </c>
    </row>
    <row r="194" spans="1:52" x14ac:dyDescent="0.35">
      <c r="A194" s="35" t="s">
        <v>122</v>
      </c>
      <c r="B194" s="29">
        <v>0</v>
      </c>
      <c r="C194" s="29">
        <v>0</v>
      </c>
      <c r="D194" s="29">
        <v>0</v>
      </c>
      <c r="E194" s="29">
        <v>0</v>
      </c>
      <c r="F194" s="29">
        <v>0</v>
      </c>
      <c r="G194" s="29">
        <v>0</v>
      </c>
      <c r="H194" s="29">
        <v>0</v>
      </c>
      <c r="I194" s="29">
        <v>0</v>
      </c>
      <c r="J194" s="29">
        <v>0</v>
      </c>
      <c r="K194" s="29">
        <v>0</v>
      </c>
      <c r="L194" s="29">
        <v>0</v>
      </c>
      <c r="M194" s="29">
        <v>0</v>
      </c>
      <c r="N194" s="29">
        <v>0</v>
      </c>
      <c r="O194" s="29">
        <v>0</v>
      </c>
      <c r="P194" s="29">
        <v>0</v>
      </c>
      <c r="Q194" s="29">
        <v>0</v>
      </c>
      <c r="R194" s="29">
        <v>0</v>
      </c>
      <c r="S194" s="29">
        <v>0</v>
      </c>
      <c r="T194" s="29">
        <v>0</v>
      </c>
      <c r="U194" s="29">
        <v>0</v>
      </c>
      <c r="V194" s="29">
        <v>0</v>
      </c>
      <c r="W194" s="29">
        <v>0</v>
      </c>
      <c r="X194" s="29">
        <v>0</v>
      </c>
      <c r="Y194" s="29">
        <v>0</v>
      </c>
      <c r="Z194" s="29">
        <v>0</v>
      </c>
      <c r="AA194" s="29">
        <v>0</v>
      </c>
      <c r="AB194" s="29">
        <v>0</v>
      </c>
      <c r="AC194" s="29">
        <v>0</v>
      </c>
      <c r="AD194" s="29">
        <v>0</v>
      </c>
      <c r="AE194" s="29">
        <v>0</v>
      </c>
      <c r="AF194" s="29">
        <v>0</v>
      </c>
      <c r="AG194" s="29">
        <v>0</v>
      </c>
      <c r="AH194" s="29">
        <v>0</v>
      </c>
      <c r="AI194" s="29">
        <v>0</v>
      </c>
      <c r="AJ194" s="29">
        <v>0</v>
      </c>
      <c r="AK194" s="29">
        <v>0</v>
      </c>
      <c r="AL194" s="29">
        <v>0</v>
      </c>
      <c r="AM194" s="29">
        <v>0</v>
      </c>
      <c r="AN194" s="29">
        <v>0</v>
      </c>
      <c r="AO194" s="29">
        <v>0</v>
      </c>
      <c r="AP194" s="29">
        <v>0</v>
      </c>
      <c r="AQ194" s="29">
        <v>0</v>
      </c>
      <c r="AR194" s="29">
        <v>0</v>
      </c>
      <c r="AS194" s="29">
        <v>0</v>
      </c>
      <c r="AT194" s="29">
        <v>0</v>
      </c>
      <c r="AU194" s="29">
        <v>0</v>
      </c>
      <c r="AV194" s="29">
        <v>0</v>
      </c>
      <c r="AW194" s="29">
        <v>0</v>
      </c>
      <c r="AX194" s="29">
        <v>0</v>
      </c>
      <c r="AY194" s="29">
        <v>0</v>
      </c>
      <c r="AZ194" s="29">
        <v>0</v>
      </c>
    </row>
    <row r="195" spans="1:52" x14ac:dyDescent="0.35">
      <c r="A195" s="35" t="s">
        <v>123</v>
      </c>
      <c r="B195" s="29">
        <v>0</v>
      </c>
      <c r="C195" s="29">
        <v>0</v>
      </c>
      <c r="D195" s="29">
        <v>0</v>
      </c>
      <c r="E195" s="29">
        <v>0</v>
      </c>
      <c r="F195" s="29">
        <v>0</v>
      </c>
      <c r="G195" s="29">
        <v>0</v>
      </c>
      <c r="H195" s="29">
        <v>0</v>
      </c>
      <c r="I195" s="29">
        <v>0</v>
      </c>
      <c r="J195" s="29">
        <v>0</v>
      </c>
      <c r="K195" s="29">
        <v>0</v>
      </c>
      <c r="L195" s="29">
        <v>0</v>
      </c>
      <c r="M195" s="29">
        <v>0</v>
      </c>
      <c r="N195" s="29">
        <v>0</v>
      </c>
      <c r="O195" s="29">
        <v>0</v>
      </c>
      <c r="P195" s="29">
        <v>0</v>
      </c>
      <c r="Q195" s="29">
        <v>0</v>
      </c>
      <c r="R195" s="29">
        <v>0</v>
      </c>
      <c r="S195" s="29">
        <v>0</v>
      </c>
      <c r="T195" s="29">
        <v>0</v>
      </c>
      <c r="U195" s="29">
        <v>0</v>
      </c>
      <c r="V195" s="29">
        <v>0</v>
      </c>
      <c r="W195" s="29">
        <v>0</v>
      </c>
      <c r="X195" s="29">
        <v>0</v>
      </c>
      <c r="Y195" s="29">
        <v>0</v>
      </c>
      <c r="Z195" s="29">
        <v>0</v>
      </c>
      <c r="AA195" s="29">
        <v>0</v>
      </c>
      <c r="AB195" s="29">
        <v>0</v>
      </c>
      <c r="AC195" s="29">
        <v>0</v>
      </c>
      <c r="AD195" s="29">
        <v>0</v>
      </c>
      <c r="AE195" s="29">
        <v>0</v>
      </c>
      <c r="AF195" s="29">
        <v>0</v>
      </c>
      <c r="AG195" s="29">
        <v>0</v>
      </c>
      <c r="AH195" s="29">
        <v>0</v>
      </c>
      <c r="AI195" s="29">
        <v>0</v>
      </c>
      <c r="AJ195" s="29">
        <v>0</v>
      </c>
      <c r="AK195" s="29">
        <v>0</v>
      </c>
      <c r="AL195" s="29">
        <v>0</v>
      </c>
      <c r="AM195" s="29">
        <v>0</v>
      </c>
      <c r="AN195" s="29">
        <v>0</v>
      </c>
      <c r="AO195" s="29">
        <v>0</v>
      </c>
      <c r="AP195" s="29">
        <v>0</v>
      </c>
      <c r="AQ195" s="29">
        <v>0</v>
      </c>
      <c r="AR195" s="29">
        <v>0</v>
      </c>
      <c r="AS195" s="29">
        <v>0</v>
      </c>
      <c r="AT195" s="29">
        <v>0</v>
      </c>
      <c r="AU195" s="29">
        <v>0</v>
      </c>
      <c r="AV195" s="29">
        <v>0</v>
      </c>
      <c r="AW195" s="29">
        <v>0</v>
      </c>
      <c r="AX195" s="29">
        <v>0</v>
      </c>
      <c r="AY195" s="29">
        <v>0</v>
      </c>
      <c r="AZ195" s="29">
        <v>0</v>
      </c>
    </row>
    <row r="196" spans="1:52" x14ac:dyDescent="0.35">
      <c r="A196" s="38" t="s">
        <v>90</v>
      </c>
      <c r="B196" s="27">
        <v>133233.9</v>
      </c>
      <c r="C196" s="27">
        <v>131817.20000000001</v>
      </c>
      <c r="D196" s="27">
        <v>131663</v>
      </c>
      <c r="E196" s="27">
        <v>122686.1</v>
      </c>
      <c r="F196" s="27">
        <v>135846.20000000001</v>
      </c>
      <c r="G196" s="27">
        <v>137682</v>
      </c>
      <c r="H196" s="27">
        <v>137411</v>
      </c>
      <c r="I196" s="27">
        <v>144208</v>
      </c>
      <c r="J196" s="27">
        <v>143810</v>
      </c>
      <c r="K196" s="27">
        <v>127024</v>
      </c>
      <c r="L196" s="27">
        <v>149114</v>
      </c>
      <c r="M196" s="27">
        <v>137354</v>
      </c>
      <c r="N196" s="27">
        <v>144348</v>
      </c>
      <c r="O196" s="27">
        <v>147108</v>
      </c>
      <c r="P196" s="27">
        <v>145517</v>
      </c>
      <c r="Q196" s="27">
        <v>141689</v>
      </c>
      <c r="R196" s="27">
        <v>144332.9</v>
      </c>
      <c r="S196" s="27">
        <v>147877</v>
      </c>
      <c r="T196" s="27">
        <v>151132.5</v>
      </c>
      <c r="U196" s="27">
        <v>154110.9</v>
      </c>
      <c r="V196" s="27">
        <v>156862</v>
      </c>
      <c r="W196" s="27">
        <v>159410</v>
      </c>
      <c r="X196" s="27">
        <v>161736.5</v>
      </c>
      <c r="Y196" s="27">
        <v>164331.9</v>
      </c>
      <c r="Z196" s="27">
        <v>166755</v>
      </c>
      <c r="AA196" s="27">
        <v>169097.2</v>
      </c>
      <c r="AB196" s="27">
        <v>171350.8</v>
      </c>
      <c r="AC196" s="27">
        <v>173603.1</v>
      </c>
      <c r="AD196" s="27">
        <v>175866.8</v>
      </c>
      <c r="AE196" s="27">
        <v>178140.2</v>
      </c>
      <c r="AF196" s="27">
        <v>180397.7</v>
      </c>
      <c r="AG196" s="27">
        <v>182677.2</v>
      </c>
      <c r="AH196" s="27">
        <v>184944.6</v>
      </c>
      <c r="AI196" s="27">
        <v>187238.5</v>
      </c>
      <c r="AJ196" s="27">
        <v>189572.7</v>
      </c>
      <c r="AK196" s="27">
        <v>191957.1</v>
      </c>
      <c r="AL196" s="27">
        <v>194402</v>
      </c>
      <c r="AM196" s="27">
        <v>196937.7</v>
      </c>
      <c r="AN196" s="27">
        <v>199566.1</v>
      </c>
      <c r="AO196" s="27">
        <v>202276.6</v>
      </c>
      <c r="AP196" s="27">
        <v>205110.8</v>
      </c>
      <c r="AQ196" s="27">
        <v>208022.3</v>
      </c>
      <c r="AR196" s="27">
        <v>210980.7</v>
      </c>
      <c r="AS196" s="27">
        <v>214019.7</v>
      </c>
      <c r="AT196" s="27">
        <v>217123.20000000001</v>
      </c>
      <c r="AU196" s="27">
        <v>220302.5</v>
      </c>
      <c r="AV196" s="27">
        <v>223531.1</v>
      </c>
      <c r="AW196" s="27">
        <v>226788.7</v>
      </c>
      <c r="AX196" s="27">
        <v>230078</v>
      </c>
      <c r="AY196" s="27">
        <v>233366.2</v>
      </c>
      <c r="AZ196" s="27">
        <v>236683</v>
      </c>
    </row>
    <row r="197" spans="1:52" x14ac:dyDescent="0.35">
      <c r="A197" s="35" t="s">
        <v>119</v>
      </c>
      <c r="B197" s="15">
        <v>133233.9</v>
      </c>
      <c r="C197" s="15">
        <v>131817.20000000001</v>
      </c>
      <c r="D197" s="15">
        <v>131663</v>
      </c>
      <c r="E197" s="15">
        <v>122686.1</v>
      </c>
      <c r="F197" s="15">
        <v>135846.20000000001</v>
      </c>
      <c r="G197" s="15">
        <v>137682</v>
      </c>
      <c r="H197" s="15">
        <v>137411</v>
      </c>
      <c r="I197" s="15">
        <v>144208</v>
      </c>
      <c r="J197" s="15">
        <v>143810</v>
      </c>
      <c r="K197" s="15">
        <v>127024</v>
      </c>
      <c r="L197" s="15">
        <v>149114</v>
      </c>
      <c r="M197" s="15">
        <v>137354</v>
      </c>
      <c r="N197" s="15">
        <v>144348</v>
      </c>
      <c r="O197" s="15">
        <v>147108</v>
      </c>
      <c r="P197" s="15">
        <v>145517</v>
      </c>
      <c r="Q197" s="15">
        <v>141689</v>
      </c>
      <c r="R197" s="15">
        <v>144330.70000000001</v>
      </c>
      <c r="S197" s="15">
        <v>147872.20000000001</v>
      </c>
      <c r="T197" s="15">
        <v>151125.20000000001</v>
      </c>
      <c r="U197" s="15">
        <v>154101.1</v>
      </c>
      <c r="V197" s="15">
        <v>156849.60000000001</v>
      </c>
      <c r="W197" s="15">
        <v>159395</v>
      </c>
      <c r="X197" s="15">
        <v>161718.9</v>
      </c>
      <c r="Y197" s="15">
        <v>164311.6</v>
      </c>
      <c r="Z197" s="15">
        <v>166732.4</v>
      </c>
      <c r="AA197" s="15">
        <v>169072.1</v>
      </c>
      <c r="AB197" s="15">
        <v>171323.1</v>
      </c>
      <c r="AC197" s="15">
        <v>173572.8</v>
      </c>
      <c r="AD197" s="15">
        <v>175834</v>
      </c>
      <c r="AE197" s="15">
        <v>178104.7</v>
      </c>
      <c r="AF197" s="15">
        <v>180359.4</v>
      </c>
      <c r="AG197" s="15">
        <v>182636.1</v>
      </c>
      <c r="AH197" s="15">
        <v>184900.6</v>
      </c>
      <c r="AI197" s="15">
        <v>187191.8</v>
      </c>
      <c r="AJ197" s="15">
        <v>189523</v>
      </c>
      <c r="AK197" s="15">
        <v>191904.4</v>
      </c>
      <c r="AL197" s="15">
        <v>194346.1</v>
      </c>
      <c r="AM197" s="15">
        <v>196878.5</v>
      </c>
      <c r="AN197" s="15">
        <v>199500.9</v>
      </c>
      <c r="AO197" s="15">
        <v>202207.9</v>
      </c>
      <c r="AP197" s="15">
        <v>205038.2</v>
      </c>
      <c r="AQ197" s="15">
        <v>207945.4</v>
      </c>
      <c r="AR197" s="15">
        <v>210899.20000000001</v>
      </c>
      <c r="AS197" s="15">
        <v>213932.79999999999</v>
      </c>
      <c r="AT197" s="15">
        <v>217030.5</v>
      </c>
      <c r="AU197" s="15">
        <v>220202.9</v>
      </c>
      <c r="AV197" s="15">
        <v>223424.1</v>
      </c>
      <c r="AW197" s="15">
        <v>226673.9</v>
      </c>
      <c r="AX197" s="15">
        <v>229954.1</v>
      </c>
      <c r="AY197" s="15">
        <v>233231.2</v>
      </c>
      <c r="AZ197" s="15">
        <v>236536</v>
      </c>
    </row>
    <row r="198" spans="1:52" x14ac:dyDescent="0.35">
      <c r="A198" s="35" t="s">
        <v>120</v>
      </c>
      <c r="B198" s="29">
        <v>0</v>
      </c>
      <c r="C198" s="29">
        <v>0</v>
      </c>
      <c r="D198" s="29">
        <v>0</v>
      </c>
      <c r="E198" s="29">
        <v>0</v>
      </c>
      <c r="F198" s="29">
        <v>0</v>
      </c>
      <c r="G198" s="29">
        <v>0</v>
      </c>
      <c r="H198" s="29">
        <v>0</v>
      </c>
      <c r="I198" s="29">
        <v>0</v>
      </c>
      <c r="J198" s="29">
        <v>0</v>
      </c>
      <c r="K198" s="29">
        <v>0</v>
      </c>
      <c r="L198" s="29">
        <v>0</v>
      </c>
      <c r="M198" s="29">
        <v>0</v>
      </c>
      <c r="N198" s="29">
        <v>0</v>
      </c>
      <c r="O198" s="29">
        <v>0</v>
      </c>
      <c r="P198" s="29">
        <v>0</v>
      </c>
      <c r="Q198" s="29">
        <v>0</v>
      </c>
      <c r="R198" s="29">
        <v>2.2999999999999998</v>
      </c>
      <c r="S198" s="29">
        <v>4.8</v>
      </c>
      <c r="T198" s="29">
        <v>7.3</v>
      </c>
      <c r="U198" s="29">
        <v>9.8000000000000007</v>
      </c>
      <c r="V198" s="29">
        <v>12.4</v>
      </c>
      <c r="W198" s="29">
        <v>15.1</v>
      </c>
      <c r="X198" s="29">
        <v>17.600000000000001</v>
      </c>
      <c r="Y198" s="29">
        <v>20.3</v>
      </c>
      <c r="Z198" s="29">
        <v>22.7</v>
      </c>
      <c r="AA198" s="29">
        <v>25.1</v>
      </c>
      <c r="AB198" s="29">
        <v>27.6</v>
      </c>
      <c r="AC198" s="29">
        <v>30.3</v>
      </c>
      <c r="AD198" s="29">
        <v>32.799999999999997</v>
      </c>
      <c r="AE198" s="29">
        <v>35.5</v>
      </c>
      <c r="AF198" s="29">
        <v>38.299999999999997</v>
      </c>
      <c r="AG198" s="29">
        <v>41.1</v>
      </c>
      <c r="AH198" s="29">
        <v>44</v>
      </c>
      <c r="AI198" s="29">
        <v>46.8</v>
      </c>
      <c r="AJ198" s="29">
        <v>49.7</v>
      </c>
      <c r="AK198" s="29">
        <v>52.7</v>
      </c>
      <c r="AL198" s="29">
        <v>55.8</v>
      </c>
      <c r="AM198" s="29">
        <v>59.1</v>
      </c>
      <c r="AN198" s="29">
        <v>65.2</v>
      </c>
      <c r="AO198" s="29">
        <v>68.599999999999994</v>
      </c>
      <c r="AP198" s="29">
        <v>72.400000000000006</v>
      </c>
      <c r="AQ198" s="29">
        <v>76.599999999999994</v>
      </c>
      <c r="AR198" s="29">
        <v>81</v>
      </c>
      <c r="AS198" s="29">
        <v>86.2</v>
      </c>
      <c r="AT198" s="29">
        <v>91.5</v>
      </c>
      <c r="AU198" s="29">
        <v>97.7</v>
      </c>
      <c r="AV198" s="29">
        <v>104</v>
      </c>
      <c r="AW198" s="29">
        <v>110.5</v>
      </c>
      <c r="AX198" s="29">
        <v>117.6</v>
      </c>
      <c r="AY198" s="29">
        <v>126.1</v>
      </c>
      <c r="AZ198" s="29">
        <v>134.6</v>
      </c>
    </row>
    <row r="199" spans="1:52" x14ac:dyDescent="0.35">
      <c r="A199" s="35" t="s">
        <v>111</v>
      </c>
      <c r="B199" s="29">
        <v>0</v>
      </c>
      <c r="C199" s="29">
        <v>0</v>
      </c>
      <c r="D199" s="29">
        <v>0</v>
      </c>
      <c r="E199" s="29">
        <v>0</v>
      </c>
      <c r="F199" s="29">
        <v>0</v>
      </c>
      <c r="G199" s="29">
        <v>0</v>
      </c>
      <c r="H199" s="29">
        <v>0</v>
      </c>
      <c r="I199" s="29">
        <v>0</v>
      </c>
      <c r="J199" s="29">
        <v>0</v>
      </c>
      <c r="K199" s="29">
        <v>0</v>
      </c>
      <c r="L199" s="29">
        <v>0</v>
      </c>
      <c r="M199" s="29">
        <v>0</v>
      </c>
      <c r="N199" s="29">
        <v>0</v>
      </c>
      <c r="O199" s="29">
        <v>0</v>
      </c>
      <c r="P199" s="29">
        <v>0</v>
      </c>
      <c r="Q199" s="29">
        <v>0</v>
      </c>
      <c r="R199" s="29">
        <v>0</v>
      </c>
      <c r="S199" s="29">
        <v>0</v>
      </c>
      <c r="T199" s="29">
        <v>0</v>
      </c>
      <c r="U199" s="29">
        <v>0</v>
      </c>
      <c r="V199" s="29">
        <v>0</v>
      </c>
      <c r="W199" s="29">
        <v>0</v>
      </c>
      <c r="X199" s="29">
        <v>0</v>
      </c>
      <c r="Y199" s="29">
        <v>0</v>
      </c>
      <c r="Z199" s="29">
        <v>0</v>
      </c>
      <c r="AA199" s="29">
        <v>0</v>
      </c>
      <c r="AB199" s="29">
        <v>0</v>
      </c>
      <c r="AC199" s="29">
        <v>0</v>
      </c>
      <c r="AD199" s="29">
        <v>0</v>
      </c>
      <c r="AE199" s="29">
        <v>0</v>
      </c>
      <c r="AF199" s="29">
        <v>0</v>
      </c>
      <c r="AG199" s="29">
        <v>0</v>
      </c>
      <c r="AH199" s="29">
        <v>0</v>
      </c>
      <c r="AI199" s="29">
        <v>0</v>
      </c>
      <c r="AJ199" s="29">
        <v>0</v>
      </c>
      <c r="AK199" s="29">
        <v>0</v>
      </c>
      <c r="AL199" s="29">
        <v>0</v>
      </c>
      <c r="AM199" s="29">
        <v>0</v>
      </c>
      <c r="AN199" s="29">
        <v>0.1</v>
      </c>
      <c r="AO199" s="29">
        <v>0.1</v>
      </c>
      <c r="AP199" s="29">
        <v>0.2</v>
      </c>
      <c r="AQ199" s="29">
        <v>0.3</v>
      </c>
      <c r="AR199" s="29">
        <v>0.5</v>
      </c>
      <c r="AS199" s="29">
        <v>0.8</v>
      </c>
      <c r="AT199" s="29">
        <v>1.2</v>
      </c>
      <c r="AU199" s="29">
        <v>2</v>
      </c>
      <c r="AV199" s="29">
        <v>3</v>
      </c>
      <c r="AW199" s="29">
        <v>4.3</v>
      </c>
      <c r="AX199" s="29">
        <v>6.2</v>
      </c>
      <c r="AY199" s="29">
        <v>9</v>
      </c>
      <c r="AZ199" s="29">
        <v>12.4</v>
      </c>
    </row>
    <row r="200" spans="1:52" x14ac:dyDescent="0.35">
      <c r="A200" s="35" t="s">
        <v>121</v>
      </c>
      <c r="B200" s="29">
        <v>0</v>
      </c>
      <c r="C200" s="29">
        <v>0</v>
      </c>
      <c r="D200" s="29">
        <v>0</v>
      </c>
      <c r="E200" s="29">
        <v>0</v>
      </c>
      <c r="F200" s="29">
        <v>0</v>
      </c>
      <c r="G200" s="29">
        <v>0</v>
      </c>
      <c r="H200" s="29">
        <v>0</v>
      </c>
      <c r="I200" s="29">
        <v>0</v>
      </c>
      <c r="J200" s="29">
        <v>0</v>
      </c>
      <c r="K200" s="29">
        <v>0</v>
      </c>
      <c r="L200" s="29">
        <v>0</v>
      </c>
      <c r="M200" s="29">
        <v>0</v>
      </c>
      <c r="N200" s="29">
        <v>0</v>
      </c>
      <c r="O200" s="29">
        <v>0</v>
      </c>
      <c r="P200" s="29">
        <v>0</v>
      </c>
      <c r="Q200" s="29">
        <v>0</v>
      </c>
      <c r="R200" s="29">
        <v>0</v>
      </c>
      <c r="S200" s="29">
        <v>0</v>
      </c>
      <c r="T200" s="29">
        <v>0</v>
      </c>
      <c r="U200" s="29">
        <v>0</v>
      </c>
      <c r="V200" s="29">
        <v>0</v>
      </c>
      <c r="W200" s="29">
        <v>0</v>
      </c>
      <c r="X200" s="29">
        <v>0</v>
      </c>
      <c r="Y200" s="29">
        <v>0</v>
      </c>
      <c r="Z200" s="29">
        <v>0</v>
      </c>
      <c r="AA200" s="29">
        <v>0</v>
      </c>
      <c r="AB200" s="29">
        <v>0</v>
      </c>
      <c r="AC200" s="29">
        <v>0</v>
      </c>
      <c r="AD200" s="29">
        <v>0</v>
      </c>
      <c r="AE200" s="29">
        <v>0</v>
      </c>
      <c r="AF200" s="29">
        <v>0</v>
      </c>
      <c r="AG200" s="29">
        <v>0</v>
      </c>
      <c r="AH200" s="29">
        <v>0</v>
      </c>
      <c r="AI200" s="29">
        <v>0</v>
      </c>
      <c r="AJ200" s="29">
        <v>0</v>
      </c>
      <c r="AK200" s="29">
        <v>0</v>
      </c>
      <c r="AL200" s="29">
        <v>0</v>
      </c>
      <c r="AM200" s="29">
        <v>0</v>
      </c>
      <c r="AN200" s="29">
        <v>0</v>
      </c>
      <c r="AO200" s="29">
        <v>0</v>
      </c>
      <c r="AP200" s="29">
        <v>0</v>
      </c>
      <c r="AQ200" s="29">
        <v>0</v>
      </c>
      <c r="AR200" s="29">
        <v>0</v>
      </c>
      <c r="AS200" s="29">
        <v>0</v>
      </c>
      <c r="AT200" s="29">
        <v>0</v>
      </c>
      <c r="AU200" s="29">
        <v>0</v>
      </c>
      <c r="AV200" s="29">
        <v>0</v>
      </c>
      <c r="AW200" s="29">
        <v>0</v>
      </c>
      <c r="AX200" s="29">
        <v>0</v>
      </c>
      <c r="AY200" s="29">
        <v>0</v>
      </c>
      <c r="AZ200" s="29">
        <v>0</v>
      </c>
    </row>
    <row r="201" spans="1:52" x14ac:dyDescent="0.35">
      <c r="A201" s="35" t="s">
        <v>122</v>
      </c>
      <c r="B201" s="29">
        <v>0</v>
      </c>
      <c r="C201" s="29">
        <v>0</v>
      </c>
      <c r="D201" s="29">
        <v>0</v>
      </c>
      <c r="E201" s="29">
        <v>0</v>
      </c>
      <c r="F201" s="29">
        <v>0</v>
      </c>
      <c r="G201" s="29">
        <v>0</v>
      </c>
      <c r="H201" s="29">
        <v>0</v>
      </c>
      <c r="I201" s="29">
        <v>0</v>
      </c>
      <c r="J201" s="29">
        <v>0</v>
      </c>
      <c r="K201" s="29">
        <v>0</v>
      </c>
      <c r="L201" s="29">
        <v>0</v>
      </c>
      <c r="M201" s="29">
        <v>0</v>
      </c>
      <c r="N201" s="29">
        <v>0</v>
      </c>
      <c r="O201" s="29">
        <v>0</v>
      </c>
      <c r="P201" s="29">
        <v>0</v>
      </c>
      <c r="Q201" s="29">
        <v>0</v>
      </c>
      <c r="R201" s="29">
        <v>0</v>
      </c>
      <c r="S201" s="29">
        <v>0</v>
      </c>
      <c r="T201" s="29">
        <v>0</v>
      </c>
      <c r="U201" s="29">
        <v>0</v>
      </c>
      <c r="V201" s="29">
        <v>0</v>
      </c>
      <c r="W201" s="29">
        <v>0</v>
      </c>
      <c r="X201" s="29">
        <v>0</v>
      </c>
      <c r="Y201" s="29">
        <v>0</v>
      </c>
      <c r="Z201" s="29">
        <v>0</v>
      </c>
      <c r="AA201" s="29">
        <v>0</v>
      </c>
      <c r="AB201" s="29">
        <v>0</v>
      </c>
      <c r="AC201" s="29">
        <v>0</v>
      </c>
      <c r="AD201" s="29">
        <v>0</v>
      </c>
      <c r="AE201" s="29">
        <v>0</v>
      </c>
      <c r="AF201" s="29">
        <v>0</v>
      </c>
      <c r="AG201" s="29">
        <v>0</v>
      </c>
      <c r="AH201" s="29">
        <v>0</v>
      </c>
      <c r="AI201" s="29">
        <v>0</v>
      </c>
      <c r="AJ201" s="29">
        <v>0</v>
      </c>
      <c r="AK201" s="29">
        <v>0</v>
      </c>
      <c r="AL201" s="29">
        <v>0</v>
      </c>
      <c r="AM201" s="29">
        <v>0</v>
      </c>
      <c r="AN201" s="29">
        <v>0</v>
      </c>
      <c r="AO201" s="29">
        <v>0</v>
      </c>
      <c r="AP201" s="29">
        <v>0</v>
      </c>
      <c r="AQ201" s="29">
        <v>0</v>
      </c>
      <c r="AR201" s="29">
        <v>0</v>
      </c>
      <c r="AS201" s="29">
        <v>0</v>
      </c>
      <c r="AT201" s="29">
        <v>0</v>
      </c>
      <c r="AU201" s="29">
        <v>0</v>
      </c>
      <c r="AV201" s="29">
        <v>0</v>
      </c>
      <c r="AW201" s="29">
        <v>0</v>
      </c>
      <c r="AX201" s="29">
        <v>0</v>
      </c>
      <c r="AY201" s="29">
        <v>0</v>
      </c>
      <c r="AZ201" s="29">
        <v>0</v>
      </c>
    </row>
    <row r="202" spans="1:52" x14ac:dyDescent="0.35">
      <c r="A202" s="36" t="s">
        <v>123</v>
      </c>
      <c r="B202" s="32">
        <v>0</v>
      </c>
      <c r="C202" s="32">
        <v>0</v>
      </c>
      <c r="D202" s="32">
        <v>0</v>
      </c>
      <c r="E202" s="32">
        <v>0</v>
      </c>
      <c r="F202" s="32">
        <v>0</v>
      </c>
      <c r="G202" s="32">
        <v>0</v>
      </c>
      <c r="H202" s="32">
        <v>0</v>
      </c>
      <c r="I202" s="32">
        <v>0</v>
      </c>
      <c r="J202" s="32">
        <v>0</v>
      </c>
      <c r="K202" s="32">
        <v>0</v>
      </c>
      <c r="L202" s="32">
        <v>0</v>
      </c>
      <c r="M202" s="32">
        <v>0</v>
      </c>
      <c r="N202" s="32">
        <v>0</v>
      </c>
      <c r="O202" s="32">
        <v>0</v>
      </c>
      <c r="P202" s="32">
        <v>0</v>
      </c>
      <c r="Q202" s="32">
        <v>0</v>
      </c>
      <c r="R202" s="32">
        <v>0</v>
      </c>
      <c r="S202" s="32">
        <v>0</v>
      </c>
      <c r="T202" s="32">
        <v>0</v>
      </c>
      <c r="U202" s="32">
        <v>0</v>
      </c>
      <c r="V202" s="32">
        <v>0</v>
      </c>
      <c r="W202" s="32">
        <v>0</v>
      </c>
      <c r="X202" s="32">
        <v>0</v>
      </c>
      <c r="Y202" s="32">
        <v>0</v>
      </c>
      <c r="Z202" s="32">
        <v>0</v>
      </c>
      <c r="AA202" s="32">
        <v>0</v>
      </c>
      <c r="AB202" s="32">
        <v>0</v>
      </c>
      <c r="AC202" s="32">
        <v>0</v>
      </c>
      <c r="AD202" s="32">
        <v>0</v>
      </c>
      <c r="AE202" s="32">
        <v>0</v>
      </c>
      <c r="AF202" s="32">
        <v>0</v>
      </c>
      <c r="AG202" s="32">
        <v>0</v>
      </c>
      <c r="AH202" s="32">
        <v>0</v>
      </c>
      <c r="AI202" s="32">
        <v>0</v>
      </c>
      <c r="AJ202" s="32">
        <v>0</v>
      </c>
      <c r="AK202" s="32">
        <v>0</v>
      </c>
      <c r="AL202" s="32">
        <v>0</v>
      </c>
      <c r="AM202" s="32">
        <v>0</v>
      </c>
      <c r="AN202" s="32">
        <v>0</v>
      </c>
      <c r="AO202" s="32">
        <v>0</v>
      </c>
      <c r="AP202" s="32">
        <v>0</v>
      </c>
      <c r="AQ202" s="32">
        <v>0</v>
      </c>
      <c r="AR202" s="32">
        <v>0</v>
      </c>
      <c r="AS202" s="32">
        <v>0</v>
      </c>
      <c r="AT202" s="32">
        <v>0</v>
      </c>
      <c r="AU202" s="32">
        <v>0</v>
      </c>
      <c r="AV202" s="32">
        <v>0</v>
      </c>
      <c r="AW202" s="32">
        <v>0</v>
      </c>
      <c r="AX202" s="32">
        <v>0</v>
      </c>
      <c r="AY202" s="32">
        <v>0</v>
      </c>
      <c r="AZ202" s="32">
        <v>0</v>
      </c>
    </row>
    <row r="203" spans="1:52" x14ac:dyDescent="0.35">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c r="AB203" s="33"/>
      <c r="AC203" s="33"/>
      <c r="AD203" s="33"/>
      <c r="AE203" s="33"/>
      <c r="AF203" s="33"/>
      <c r="AG203" s="33"/>
      <c r="AH203" s="33"/>
      <c r="AI203" s="33"/>
      <c r="AJ203" s="33"/>
      <c r="AK203" s="33"/>
      <c r="AL203" s="33"/>
      <c r="AM203" s="33"/>
      <c r="AN203" s="33"/>
      <c r="AO203" s="33"/>
      <c r="AP203" s="33"/>
      <c r="AQ203" s="33"/>
      <c r="AR203" s="33"/>
      <c r="AS203" s="33"/>
      <c r="AT203" s="33"/>
      <c r="AU203" s="33"/>
      <c r="AV203" s="33"/>
      <c r="AW203" s="33"/>
      <c r="AX203" s="33"/>
      <c r="AY203" s="33"/>
      <c r="AZ203" s="33"/>
    </row>
    <row r="204" spans="1:52" x14ac:dyDescent="0.35">
      <c r="A204" s="6" t="s">
        <v>124</v>
      </c>
      <c r="B204" s="37">
        <v>11062070.300000001</v>
      </c>
      <c r="C204" s="37">
        <v>11666762.1</v>
      </c>
      <c r="D204" s="37">
        <v>12084425.800000001</v>
      </c>
      <c r="E204" s="37">
        <v>12553796.6</v>
      </c>
      <c r="F204" s="37">
        <v>13469984</v>
      </c>
      <c r="G204" s="37">
        <v>13956327.5</v>
      </c>
      <c r="H204" s="37">
        <v>15249990.699999999</v>
      </c>
      <c r="I204" s="37">
        <v>16113925.6</v>
      </c>
      <c r="J204" s="37">
        <v>16558205.6</v>
      </c>
      <c r="K204" s="37">
        <v>15169845.4</v>
      </c>
      <c r="L204" s="37">
        <v>15191395</v>
      </c>
      <c r="M204" s="37">
        <v>15443764.5</v>
      </c>
      <c r="N204" s="37">
        <v>14507386.199999999</v>
      </c>
      <c r="O204" s="37">
        <v>13962584.300000001</v>
      </c>
      <c r="P204" s="37">
        <v>13748366.9</v>
      </c>
      <c r="Q204" s="37">
        <v>14053817.9</v>
      </c>
      <c r="R204" s="37">
        <v>14284608.300000001</v>
      </c>
      <c r="S204" s="37">
        <v>14561955.199999999</v>
      </c>
      <c r="T204" s="37">
        <v>14833496.5</v>
      </c>
      <c r="U204" s="37">
        <v>15078555</v>
      </c>
      <c r="V204" s="37">
        <v>15301049.5</v>
      </c>
      <c r="W204" s="37">
        <v>15503661</v>
      </c>
      <c r="X204" s="37">
        <v>15689406</v>
      </c>
      <c r="Y204" s="37">
        <v>15894200.9</v>
      </c>
      <c r="Z204" s="37">
        <v>16088427</v>
      </c>
      <c r="AA204" s="37">
        <v>16278467.6</v>
      </c>
      <c r="AB204" s="37">
        <v>16468249.199999999</v>
      </c>
      <c r="AC204" s="37">
        <v>16656740.199999999</v>
      </c>
      <c r="AD204" s="37">
        <v>16846176.100000001</v>
      </c>
      <c r="AE204" s="37">
        <v>17038360.699999999</v>
      </c>
      <c r="AF204" s="37">
        <v>17234369.300000001</v>
      </c>
      <c r="AG204" s="37">
        <v>17432438.899999999</v>
      </c>
      <c r="AH204" s="37">
        <v>17633243.100000001</v>
      </c>
      <c r="AI204" s="37">
        <v>17839582.199999999</v>
      </c>
      <c r="AJ204" s="37">
        <v>18052925.800000001</v>
      </c>
      <c r="AK204" s="37">
        <v>18274356.199999999</v>
      </c>
      <c r="AL204" s="37">
        <v>18506167.699999999</v>
      </c>
      <c r="AM204" s="37">
        <v>18684783.100000001</v>
      </c>
      <c r="AN204" s="37">
        <v>18870545.699999999</v>
      </c>
      <c r="AO204" s="37">
        <v>19062645.300000001</v>
      </c>
      <c r="AP204" s="37">
        <v>19260282.300000001</v>
      </c>
      <c r="AQ204" s="37">
        <v>19457962.899999999</v>
      </c>
      <c r="AR204" s="37">
        <v>19660810.699999999</v>
      </c>
      <c r="AS204" s="37">
        <v>19869397.199999999</v>
      </c>
      <c r="AT204" s="37">
        <v>20087907.5</v>
      </c>
      <c r="AU204" s="37">
        <v>20320993</v>
      </c>
      <c r="AV204" s="37">
        <v>20569486.300000001</v>
      </c>
      <c r="AW204" s="37">
        <v>20828461.5</v>
      </c>
      <c r="AX204" s="37">
        <v>21094469.199999999</v>
      </c>
      <c r="AY204" s="37">
        <v>21365654.399999999</v>
      </c>
      <c r="AZ204" s="37">
        <v>21639428.300000001</v>
      </c>
    </row>
    <row r="205" spans="1:52" x14ac:dyDescent="0.35">
      <c r="A205" s="38" t="s">
        <v>125</v>
      </c>
      <c r="B205" s="27">
        <v>851185.2</v>
      </c>
      <c r="C205" s="27">
        <v>867236.5</v>
      </c>
      <c r="D205" s="27">
        <v>873424.7</v>
      </c>
      <c r="E205" s="27">
        <v>898579.5</v>
      </c>
      <c r="F205" s="27">
        <v>934375</v>
      </c>
      <c r="G205" s="27">
        <v>926962.9</v>
      </c>
      <c r="H205" s="27">
        <v>916768</v>
      </c>
      <c r="I205" s="27">
        <v>899858.5</v>
      </c>
      <c r="J205" s="27">
        <v>898526.3</v>
      </c>
      <c r="K205" s="27">
        <v>792315.4</v>
      </c>
      <c r="L205" s="27">
        <v>864437.4</v>
      </c>
      <c r="M205" s="27">
        <v>890711.4</v>
      </c>
      <c r="N205" s="27">
        <v>878316.4</v>
      </c>
      <c r="O205" s="27">
        <v>904960.7</v>
      </c>
      <c r="P205" s="27">
        <v>950857</v>
      </c>
      <c r="Q205" s="27">
        <v>934012.7</v>
      </c>
      <c r="R205" s="27">
        <v>946786.4</v>
      </c>
      <c r="S205" s="27">
        <v>962970.1</v>
      </c>
      <c r="T205" s="27">
        <v>978198.4</v>
      </c>
      <c r="U205" s="27">
        <v>991678</v>
      </c>
      <c r="V205" s="27">
        <v>1003785.5</v>
      </c>
      <c r="W205" s="27">
        <v>1014982.9</v>
      </c>
      <c r="X205" s="27">
        <v>1025459.5</v>
      </c>
      <c r="Y205" s="27">
        <v>1036716.4</v>
      </c>
      <c r="Z205" s="27">
        <v>1047642.4</v>
      </c>
      <c r="AA205" s="27">
        <v>1058488.5</v>
      </c>
      <c r="AB205" s="27">
        <v>1069605.6000000001</v>
      </c>
      <c r="AC205" s="27">
        <v>1080915.2</v>
      </c>
      <c r="AD205" s="27">
        <v>1092366</v>
      </c>
      <c r="AE205" s="27">
        <v>1103878</v>
      </c>
      <c r="AF205" s="27">
        <v>1115354.1000000001</v>
      </c>
      <c r="AG205" s="27">
        <v>1126635.1000000001</v>
      </c>
      <c r="AH205" s="27">
        <v>1137881.3999999999</v>
      </c>
      <c r="AI205" s="27">
        <v>1149283.1000000001</v>
      </c>
      <c r="AJ205" s="27">
        <v>1160974.1000000001</v>
      </c>
      <c r="AK205" s="27">
        <v>1173067</v>
      </c>
      <c r="AL205" s="27">
        <v>1185692</v>
      </c>
      <c r="AM205" s="27">
        <v>1198063</v>
      </c>
      <c r="AN205" s="27">
        <v>1210861.6000000001</v>
      </c>
      <c r="AO205" s="27">
        <v>1224042.8999999999</v>
      </c>
      <c r="AP205" s="27">
        <v>1237566.5</v>
      </c>
      <c r="AQ205" s="27">
        <v>1250889.8</v>
      </c>
      <c r="AR205" s="27">
        <v>1264540.7</v>
      </c>
      <c r="AS205" s="27">
        <v>1278400.3</v>
      </c>
      <c r="AT205" s="27">
        <v>1292593.8</v>
      </c>
      <c r="AU205" s="27">
        <v>1307271.8999999999</v>
      </c>
      <c r="AV205" s="27">
        <v>1322550.5</v>
      </c>
      <c r="AW205" s="27">
        <v>1338144.1000000001</v>
      </c>
      <c r="AX205" s="27">
        <v>1353953.4</v>
      </c>
      <c r="AY205" s="27">
        <v>1369967.6</v>
      </c>
      <c r="AZ205" s="27">
        <v>1386110.2</v>
      </c>
    </row>
    <row r="206" spans="1:52" x14ac:dyDescent="0.35">
      <c r="A206" s="35" t="s">
        <v>119</v>
      </c>
      <c r="B206" s="15">
        <v>851185.2</v>
      </c>
      <c r="C206" s="15">
        <v>867236.5</v>
      </c>
      <c r="D206" s="15">
        <v>873424.7</v>
      </c>
      <c r="E206" s="15">
        <v>898579.5</v>
      </c>
      <c r="F206" s="15">
        <v>934375</v>
      </c>
      <c r="G206" s="15">
        <v>926962.9</v>
      </c>
      <c r="H206" s="15">
        <v>916768</v>
      </c>
      <c r="I206" s="15">
        <v>899858.5</v>
      </c>
      <c r="J206" s="15">
        <v>898526.3</v>
      </c>
      <c r="K206" s="15">
        <v>792315.4</v>
      </c>
      <c r="L206" s="15">
        <v>864437.4</v>
      </c>
      <c r="M206" s="15">
        <v>890711.4</v>
      </c>
      <c r="N206" s="15">
        <v>878316.4</v>
      </c>
      <c r="O206" s="15">
        <v>904960.7</v>
      </c>
      <c r="P206" s="15">
        <v>950857</v>
      </c>
      <c r="Q206" s="15">
        <v>934012.7</v>
      </c>
      <c r="R206" s="15">
        <v>946777.5</v>
      </c>
      <c r="S206" s="15">
        <v>962950.7</v>
      </c>
      <c r="T206" s="15">
        <v>978167.9</v>
      </c>
      <c r="U206" s="15">
        <v>991636.8</v>
      </c>
      <c r="V206" s="15">
        <v>1003733</v>
      </c>
      <c r="W206" s="15">
        <v>1014919.2</v>
      </c>
      <c r="X206" s="15">
        <v>1025385.3</v>
      </c>
      <c r="Y206" s="15">
        <v>1036630.8</v>
      </c>
      <c r="Z206" s="15">
        <v>1047546.6</v>
      </c>
      <c r="AA206" s="15">
        <v>1058382.6000000001</v>
      </c>
      <c r="AB206" s="15">
        <v>1069489.1000000001</v>
      </c>
      <c r="AC206" s="15">
        <v>1080788</v>
      </c>
      <c r="AD206" s="15">
        <v>1092228.8</v>
      </c>
      <c r="AE206" s="15">
        <v>1103730.2</v>
      </c>
      <c r="AF206" s="15">
        <v>1115196.3999999999</v>
      </c>
      <c r="AG206" s="15">
        <v>1126466.8</v>
      </c>
      <c r="AH206" s="15">
        <v>1137702.5</v>
      </c>
      <c r="AI206" s="15">
        <v>1149093.1000000001</v>
      </c>
      <c r="AJ206" s="15">
        <v>1160774</v>
      </c>
      <c r="AK206" s="15">
        <v>1172855.2</v>
      </c>
      <c r="AL206" s="15">
        <v>1185469.2</v>
      </c>
      <c r="AM206" s="15">
        <v>1197828.3999999999</v>
      </c>
      <c r="AN206" s="15">
        <v>1210616.2</v>
      </c>
      <c r="AO206" s="15">
        <v>1223788.1000000001</v>
      </c>
      <c r="AP206" s="15">
        <v>1237301.6000000001</v>
      </c>
      <c r="AQ206" s="15">
        <v>1250610.3999999999</v>
      </c>
      <c r="AR206" s="15">
        <v>1264246.6000000001</v>
      </c>
      <c r="AS206" s="15">
        <v>1278092.8999999999</v>
      </c>
      <c r="AT206" s="15">
        <v>1292216.2</v>
      </c>
      <c r="AU206" s="15">
        <v>1306876.8999999999</v>
      </c>
      <c r="AV206" s="15">
        <v>1322136.5</v>
      </c>
      <c r="AW206" s="15">
        <v>1337705.7</v>
      </c>
      <c r="AX206" s="15">
        <v>1353485.1</v>
      </c>
      <c r="AY206" s="15">
        <v>1369470.7</v>
      </c>
      <c r="AZ206" s="15">
        <v>1385571.4</v>
      </c>
    </row>
    <row r="207" spans="1:52" x14ac:dyDescent="0.35">
      <c r="A207" s="35" t="s">
        <v>120</v>
      </c>
      <c r="B207" s="29">
        <v>0</v>
      </c>
      <c r="C207" s="29">
        <v>0</v>
      </c>
      <c r="D207" s="29">
        <v>0</v>
      </c>
      <c r="E207" s="29">
        <v>0</v>
      </c>
      <c r="F207" s="29">
        <v>0</v>
      </c>
      <c r="G207" s="29">
        <v>0</v>
      </c>
      <c r="H207" s="29">
        <v>0</v>
      </c>
      <c r="I207" s="29">
        <v>0</v>
      </c>
      <c r="J207" s="29">
        <v>0</v>
      </c>
      <c r="K207" s="29">
        <v>0</v>
      </c>
      <c r="L207" s="29">
        <v>0</v>
      </c>
      <c r="M207" s="29">
        <v>0</v>
      </c>
      <c r="N207" s="29">
        <v>0</v>
      </c>
      <c r="O207" s="29">
        <v>0</v>
      </c>
      <c r="P207" s="29">
        <v>0</v>
      </c>
      <c r="Q207" s="29">
        <v>0</v>
      </c>
      <c r="R207" s="29">
        <v>8.9</v>
      </c>
      <c r="S207" s="29">
        <v>19.5</v>
      </c>
      <c r="T207" s="29">
        <v>30.4</v>
      </c>
      <c r="U207" s="29">
        <v>41.1</v>
      </c>
      <c r="V207" s="29">
        <v>52.5</v>
      </c>
      <c r="W207" s="29">
        <v>63.6</v>
      </c>
      <c r="X207" s="29">
        <v>74.3</v>
      </c>
      <c r="Y207" s="29">
        <v>85.6</v>
      </c>
      <c r="Z207" s="29">
        <v>95.8</v>
      </c>
      <c r="AA207" s="29">
        <v>106</v>
      </c>
      <c r="AB207" s="29">
        <v>116.4</v>
      </c>
      <c r="AC207" s="29">
        <v>127.1</v>
      </c>
      <c r="AD207" s="29">
        <v>137.1</v>
      </c>
      <c r="AE207" s="29">
        <v>147.69999999999999</v>
      </c>
      <c r="AF207" s="29">
        <v>157.6</v>
      </c>
      <c r="AG207" s="29">
        <v>168.2</v>
      </c>
      <c r="AH207" s="29">
        <v>178.6</v>
      </c>
      <c r="AI207" s="29">
        <v>189.7</v>
      </c>
      <c r="AJ207" s="29">
        <v>199.6</v>
      </c>
      <c r="AK207" s="29">
        <v>211.2</v>
      </c>
      <c r="AL207" s="29">
        <v>221.9</v>
      </c>
      <c r="AM207" s="29">
        <v>233.5</v>
      </c>
      <c r="AN207" s="29">
        <v>243.9</v>
      </c>
      <c r="AO207" s="29">
        <v>252.8</v>
      </c>
      <c r="AP207" s="29">
        <v>262.3</v>
      </c>
      <c r="AQ207" s="29">
        <v>275.8</v>
      </c>
      <c r="AR207" s="29">
        <v>289.10000000000002</v>
      </c>
      <c r="AS207" s="29">
        <v>301</v>
      </c>
      <c r="AT207" s="29">
        <v>361.9</v>
      </c>
      <c r="AU207" s="29">
        <v>376.6</v>
      </c>
      <c r="AV207" s="29">
        <v>392.2</v>
      </c>
      <c r="AW207" s="29">
        <v>411.5</v>
      </c>
      <c r="AX207" s="29">
        <v>434.4</v>
      </c>
      <c r="AY207" s="29">
        <v>455.7</v>
      </c>
      <c r="AZ207" s="29">
        <v>485.7</v>
      </c>
    </row>
    <row r="208" spans="1:52" x14ac:dyDescent="0.35">
      <c r="A208" s="35" t="s">
        <v>111</v>
      </c>
      <c r="B208" s="29">
        <v>0</v>
      </c>
      <c r="C208" s="29">
        <v>0</v>
      </c>
      <c r="D208" s="29">
        <v>0</v>
      </c>
      <c r="E208" s="29">
        <v>0</v>
      </c>
      <c r="F208" s="29">
        <v>0</v>
      </c>
      <c r="G208" s="29">
        <v>0</v>
      </c>
      <c r="H208" s="29">
        <v>0</v>
      </c>
      <c r="I208" s="29">
        <v>0</v>
      </c>
      <c r="J208" s="29">
        <v>0</v>
      </c>
      <c r="K208" s="29">
        <v>0</v>
      </c>
      <c r="L208" s="29">
        <v>0</v>
      </c>
      <c r="M208" s="29">
        <v>0</v>
      </c>
      <c r="N208" s="29">
        <v>0</v>
      </c>
      <c r="O208" s="29">
        <v>0</v>
      </c>
      <c r="P208" s="29">
        <v>0</v>
      </c>
      <c r="Q208" s="29">
        <v>0</v>
      </c>
      <c r="R208" s="29">
        <v>0</v>
      </c>
      <c r="S208" s="29">
        <v>0</v>
      </c>
      <c r="T208" s="29">
        <v>0</v>
      </c>
      <c r="U208" s="29">
        <v>0</v>
      </c>
      <c r="V208" s="29">
        <v>0</v>
      </c>
      <c r="W208" s="29">
        <v>0</v>
      </c>
      <c r="X208" s="29">
        <v>0</v>
      </c>
      <c r="Y208" s="29">
        <v>0</v>
      </c>
      <c r="Z208" s="29">
        <v>0</v>
      </c>
      <c r="AA208" s="29">
        <v>0</v>
      </c>
      <c r="AB208" s="29">
        <v>0</v>
      </c>
      <c r="AC208" s="29">
        <v>0</v>
      </c>
      <c r="AD208" s="29">
        <v>0.1</v>
      </c>
      <c r="AE208" s="29">
        <v>0.1</v>
      </c>
      <c r="AF208" s="29">
        <v>0.1</v>
      </c>
      <c r="AG208" s="29">
        <v>0.2</v>
      </c>
      <c r="AH208" s="29">
        <v>0.2</v>
      </c>
      <c r="AI208" s="29">
        <v>0.3</v>
      </c>
      <c r="AJ208" s="29">
        <v>0.4</v>
      </c>
      <c r="AK208" s="29">
        <v>0.6</v>
      </c>
      <c r="AL208" s="29">
        <v>0.8</v>
      </c>
      <c r="AM208" s="29">
        <v>1.2</v>
      </c>
      <c r="AN208" s="29">
        <v>1.6</v>
      </c>
      <c r="AO208" s="29">
        <v>2</v>
      </c>
      <c r="AP208" s="29">
        <v>2.5</v>
      </c>
      <c r="AQ208" s="29">
        <v>3.6</v>
      </c>
      <c r="AR208" s="29">
        <v>4.9000000000000004</v>
      </c>
      <c r="AS208" s="29">
        <v>6.4</v>
      </c>
      <c r="AT208" s="29">
        <v>15.7</v>
      </c>
      <c r="AU208" s="29">
        <v>18.399999999999999</v>
      </c>
      <c r="AV208" s="29">
        <v>21.9</v>
      </c>
      <c r="AW208" s="29">
        <v>26.9</v>
      </c>
      <c r="AX208" s="29">
        <v>33.799999999999997</v>
      </c>
      <c r="AY208" s="29">
        <v>41.2</v>
      </c>
      <c r="AZ208" s="29">
        <v>53.1</v>
      </c>
    </row>
    <row r="209" spans="1:52" x14ac:dyDescent="0.35">
      <c r="A209" s="35" t="s">
        <v>121</v>
      </c>
      <c r="B209" s="29">
        <v>0</v>
      </c>
      <c r="C209" s="29">
        <v>0</v>
      </c>
      <c r="D209" s="29">
        <v>0</v>
      </c>
      <c r="E209" s="29">
        <v>0</v>
      </c>
      <c r="F209" s="29">
        <v>0</v>
      </c>
      <c r="G209" s="29">
        <v>0</v>
      </c>
      <c r="H209" s="29">
        <v>0</v>
      </c>
      <c r="I209" s="29">
        <v>0</v>
      </c>
      <c r="J209" s="29">
        <v>0</v>
      </c>
      <c r="K209" s="29">
        <v>0</v>
      </c>
      <c r="L209" s="29">
        <v>0</v>
      </c>
      <c r="M209" s="29">
        <v>0</v>
      </c>
      <c r="N209" s="29">
        <v>0</v>
      </c>
      <c r="O209" s="29">
        <v>0</v>
      </c>
      <c r="P209" s="29">
        <v>0</v>
      </c>
      <c r="Q209" s="29">
        <v>0</v>
      </c>
      <c r="R209" s="29">
        <v>0</v>
      </c>
      <c r="S209" s="29">
        <v>0</v>
      </c>
      <c r="T209" s="29">
        <v>0</v>
      </c>
      <c r="U209" s="29">
        <v>0</v>
      </c>
      <c r="V209" s="29">
        <v>0</v>
      </c>
      <c r="W209" s="29">
        <v>0</v>
      </c>
      <c r="X209" s="29">
        <v>0</v>
      </c>
      <c r="Y209" s="29">
        <v>0</v>
      </c>
      <c r="Z209" s="29">
        <v>0</v>
      </c>
      <c r="AA209" s="29">
        <v>0</v>
      </c>
      <c r="AB209" s="29">
        <v>0</v>
      </c>
      <c r="AC209" s="29">
        <v>0</v>
      </c>
      <c r="AD209" s="29">
        <v>0</v>
      </c>
      <c r="AE209" s="29">
        <v>0</v>
      </c>
      <c r="AF209" s="29">
        <v>0</v>
      </c>
      <c r="AG209" s="29">
        <v>0</v>
      </c>
      <c r="AH209" s="29">
        <v>0</v>
      </c>
      <c r="AI209" s="29">
        <v>0</v>
      </c>
      <c r="AJ209" s="29">
        <v>0</v>
      </c>
      <c r="AK209" s="29">
        <v>0</v>
      </c>
      <c r="AL209" s="29">
        <v>0</v>
      </c>
      <c r="AM209" s="29">
        <v>0</v>
      </c>
      <c r="AN209" s="29">
        <v>0</v>
      </c>
      <c r="AO209" s="29">
        <v>0</v>
      </c>
      <c r="AP209" s="29">
        <v>0</v>
      </c>
      <c r="AQ209" s="29">
        <v>0</v>
      </c>
      <c r="AR209" s="29">
        <v>0</v>
      </c>
      <c r="AS209" s="29">
        <v>0</v>
      </c>
      <c r="AT209" s="29">
        <v>0</v>
      </c>
      <c r="AU209" s="29">
        <v>0</v>
      </c>
      <c r="AV209" s="29">
        <v>0</v>
      </c>
      <c r="AW209" s="29">
        <v>0</v>
      </c>
      <c r="AX209" s="29">
        <v>0</v>
      </c>
      <c r="AY209" s="29">
        <v>0</v>
      </c>
      <c r="AZ209" s="29">
        <v>0</v>
      </c>
    </row>
    <row r="210" spans="1:52" x14ac:dyDescent="0.35">
      <c r="A210" s="35" t="s">
        <v>122</v>
      </c>
      <c r="B210" s="29">
        <v>0</v>
      </c>
      <c r="C210" s="29">
        <v>0</v>
      </c>
      <c r="D210" s="29">
        <v>0</v>
      </c>
      <c r="E210" s="29">
        <v>0</v>
      </c>
      <c r="F210" s="29">
        <v>0</v>
      </c>
      <c r="G210" s="29">
        <v>0</v>
      </c>
      <c r="H210" s="29">
        <v>0</v>
      </c>
      <c r="I210" s="29">
        <v>0</v>
      </c>
      <c r="J210" s="29">
        <v>0</v>
      </c>
      <c r="K210" s="29">
        <v>0</v>
      </c>
      <c r="L210" s="29">
        <v>0</v>
      </c>
      <c r="M210" s="29">
        <v>0</v>
      </c>
      <c r="N210" s="29">
        <v>0</v>
      </c>
      <c r="O210" s="29">
        <v>0</v>
      </c>
      <c r="P210" s="29">
        <v>0</v>
      </c>
      <c r="Q210" s="29">
        <v>0</v>
      </c>
      <c r="R210" s="29">
        <v>0</v>
      </c>
      <c r="S210" s="29">
        <v>0</v>
      </c>
      <c r="T210" s="29">
        <v>0</v>
      </c>
      <c r="U210" s="29">
        <v>0</v>
      </c>
      <c r="V210" s="29">
        <v>0</v>
      </c>
      <c r="W210" s="29">
        <v>0</v>
      </c>
      <c r="X210" s="29">
        <v>0</v>
      </c>
      <c r="Y210" s="29">
        <v>0</v>
      </c>
      <c r="Z210" s="29">
        <v>0</v>
      </c>
      <c r="AA210" s="29">
        <v>0</v>
      </c>
      <c r="AB210" s="29">
        <v>0</v>
      </c>
      <c r="AC210" s="29">
        <v>0</v>
      </c>
      <c r="AD210" s="29">
        <v>0</v>
      </c>
      <c r="AE210" s="29">
        <v>0</v>
      </c>
      <c r="AF210" s="29">
        <v>0</v>
      </c>
      <c r="AG210" s="29">
        <v>0</v>
      </c>
      <c r="AH210" s="29">
        <v>0</v>
      </c>
      <c r="AI210" s="29">
        <v>0</v>
      </c>
      <c r="AJ210" s="29">
        <v>0</v>
      </c>
      <c r="AK210" s="29">
        <v>0</v>
      </c>
      <c r="AL210" s="29">
        <v>0</v>
      </c>
      <c r="AM210" s="29">
        <v>0</v>
      </c>
      <c r="AN210" s="29">
        <v>0</v>
      </c>
      <c r="AO210" s="29">
        <v>0</v>
      </c>
      <c r="AP210" s="29">
        <v>0</v>
      </c>
      <c r="AQ210" s="29">
        <v>0</v>
      </c>
      <c r="AR210" s="29">
        <v>0</v>
      </c>
      <c r="AS210" s="29">
        <v>0</v>
      </c>
      <c r="AT210" s="29">
        <v>0</v>
      </c>
      <c r="AU210" s="29">
        <v>0</v>
      </c>
      <c r="AV210" s="29">
        <v>0</v>
      </c>
      <c r="AW210" s="29">
        <v>0</v>
      </c>
      <c r="AX210" s="29">
        <v>0</v>
      </c>
      <c r="AY210" s="29">
        <v>0</v>
      </c>
      <c r="AZ210" s="29">
        <v>0</v>
      </c>
    </row>
    <row r="211" spans="1:52" x14ac:dyDescent="0.35">
      <c r="A211" s="35" t="s">
        <v>123</v>
      </c>
      <c r="B211" s="29">
        <v>0</v>
      </c>
      <c r="C211" s="29">
        <v>0</v>
      </c>
      <c r="D211" s="29">
        <v>0</v>
      </c>
      <c r="E211" s="29">
        <v>0</v>
      </c>
      <c r="F211" s="29">
        <v>0</v>
      </c>
      <c r="G211" s="29">
        <v>0</v>
      </c>
      <c r="H211" s="29">
        <v>0</v>
      </c>
      <c r="I211" s="29">
        <v>0</v>
      </c>
      <c r="J211" s="29">
        <v>0</v>
      </c>
      <c r="K211" s="29">
        <v>0</v>
      </c>
      <c r="L211" s="29">
        <v>0</v>
      </c>
      <c r="M211" s="29">
        <v>0</v>
      </c>
      <c r="N211" s="29">
        <v>0</v>
      </c>
      <c r="O211" s="29">
        <v>0</v>
      </c>
      <c r="P211" s="29">
        <v>0</v>
      </c>
      <c r="Q211" s="29">
        <v>0</v>
      </c>
      <c r="R211" s="29">
        <v>0</v>
      </c>
      <c r="S211" s="29">
        <v>0</v>
      </c>
      <c r="T211" s="29">
        <v>0</v>
      </c>
      <c r="U211" s="29">
        <v>0</v>
      </c>
      <c r="V211" s="29">
        <v>0</v>
      </c>
      <c r="W211" s="29">
        <v>0</v>
      </c>
      <c r="X211" s="29">
        <v>0</v>
      </c>
      <c r="Y211" s="29">
        <v>0</v>
      </c>
      <c r="Z211" s="29">
        <v>0</v>
      </c>
      <c r="AA211" s="29">
        <v>0</v>
      </c>
      <c r="AB211" s="29">
        <v>0</v>
      </c>
      <c r="AC211" s="29">
        <v>0</v>
      </c>
      <c r="AD211" s="29">
        <v>0</v>
      </c>
      <c r="AE211" s="29">
        <v>0</v>
      </c>
      <c r="AF211" s="29">
        <v>0</v>
      </c>
      <c r="AG211" s="29">
        <v>0</v>
      </c>
      <c r="AH211" s="29">
        <v>0</v>
      </c>
      <c r="AI211" s="29">
        <v>0</v>
      </c>
      <c r="AJ211" s="29">
        <v>0</v>
      </c>
      <c r="AK211" s="29">
        <v>0</v>
      </c>
      <c r="AL211" s="29">
        <v>0</v>
      </c>
      <c r="AM211" s="29">
        <v>0</v>
      </c>
      <c r="AN211" s="29">
        <v>0</v>
      </c>
      <c r="AO211" s="29">
        <v>0</v>
      </c>
      <c r="AP211" s="29">
        <v>0</v>
      </c>
      <c r="AQ211" s="29">
        <v>0</v>
      </c>
      <c r="AR211" s="29">
        <v>0</v>
      </c>
      <c r="AS211" s="29">
        <v>0</v>
      </c>
      <c r="AT211" s="29">
        <v>0</v>
      </c>
      <c r="AU211" s="29">
        <v>0</v>
      </c>
      <c r="AV211" s="29">
        <v>0</v>
      </c>
      <c r="AW211" s="29">
        <v>0</v>
      </c>
      <c r="AX211" s="29">
        <v>0</v>
      </c>
      <c r="AY211" s="29">
        <v>0</v>
      </c>
      <c r="AZ211" s="29">
        <v>0</v>
      </c>
    </row>
    <row r="212" spans="1:52" x14ac:dyDescent="0.35">
      <c r="A212" s="38" t="s">
        <v>126</v>
      </c>
      <c r="B212" s="27">
        <v>10210885</v>
      </c>
      <c r="C212" s="27">
        <v>10799525.6</v>
      </c>
      <c r="D212" s="27">
        <v>11211001.1</v>
      </c>
      <c r="E212" s="27">
        <v>11655217.199999999</v>
      </c>
      <c r="F212" s="27">
        <v>12535608.9</v>
      </c>
      <c r="G212" s="27">
        <v>13029364.6</v>
      </c>
      <c r="H212" s="27">
        <v>14333222.699999999</v>
      </c>
      <c r="I212" s="27">
        <v>15214067.1</v>
      </c>
      <c r="J212" s="27">
        <v>15659679.300000001</v>
      </c>
      <c r="K212" s="27">
        <v>14377530</v>
      </c>
      <c r="L212" s="27">
        <v>14326957.6</v>
      </c>
      <c r="M212" s="27">
        <v>14553053.1</v>
      </c>
      <c r="N212" s="27">
        <v>13629069.800000001</v>
      </c>
      <c r="O212" s="27">
        <v>13057623.6</v>
      </c>
      <c r="P212" s="27">
        <v>12797509.9</v>
      </c>
      <c r="Q212" s="27">
        <v>13119805.199999999</v>
      </c>
      <c r="R212" s="27">
        <v>13337821.9</v>
      </c>
      <c r="S212" s="27">
        <v>13598985.1</v>
      </c>
      <c r="T212" s="27">
        <v>13855298.1</v>
      </c>
      <c r="U212" s="27">
        <v>14086877</v>
      </c>
      <c r="V212" s="27">
        <v>14297264.1</v>
      </c>
      <c r="W212" s="27">
        <v>14488678.1</v>
      </c>
      <c r="X212" s="27">
        <v>14663946.5</v>
      </c>
      <c r="Y212" s="27">
        <v>14857484.5</v>
      </c>
      <c r="Z212" s="27">
        <v>15040784.6</v>
      </c>
      <c r="AA212" s="27">
        <v>15219979</v>
      </c>
      <c r="AB212" s="27">
        <v>15398643.699999999</v>
      </c>
      <c r="AC212" s="27">
        <v>15575825</v>
      </c>
      <c r="AD212" s="27">
        <v>15753810.1</v>
      </c>
      <c r="AE212" s="27">
        <v>15934482.699999999</v>
      </c>
      <c r="AF212" s="27">
        <v>16119015.199999999</v>
      </c>
      <c r="AG212" s="27">
        <v>16305803.800000001</v>
      </c>
      <c r="AH212" s="27">
        <v>16495361.800000001</v>
      </c>
      <c r="AI212" s="27">
        <v>16690299.1</v>
      </c>
      <c r="AJ212" s="27">
        <v>16891951.699999999</v>
      </c>
      <c r="AK212" s="27">
        <v>17101289.199999999</v>
      </c>
      <c r="AL212" s="27">
        <v>17320475.699999999</v>
      </c>
      <c r="AM212" s="27">
        <v>17486720.100000001</v>
      </c>
      <c r="AN212" s="27">
        <v>17659684.199999999</v>
      </c>
      <c r="AO212" s="27">
        <v>17838602.399999999</v>
      </c>
      <c r="AP212" s="27">
        <v>18022715.800000001</v>
      </c>
      <c r="AQ212" s="27">
        <v>18207073.100000001</v>
      </c>
      <c r="AR212" s="27">
        <v>18396270</v>
      </c>
      <c r="AS212" s="27">
        <v>18590996.800000001</v>
      </c>
      <c r="AT212" s="27">
        <v>18795313.699999999</v>
      </c>
      <c r="AU212" s="27">
        <v>19013721</v>
      </c>
      <c r="AV212" s="27">
        <v>19246935.800000001</v>
      </c>
      <c r="AW212" s="27">
        <v>19490317.399999999</v>
      </c>
      <c r="AX212" s="27">
        <v>19740515.800000001</v>
      </c>
      <c r="AY212" s="27">
        <v>19995686.800000001</v>
      </c>
      <c r="AZ212" s="27">
        <v>20253318.100000001</v>
      </c>
    </row>
    <row r="213" spans="1:52" x14ac:dyDescent="0.35">
      <c r="A213" s="35" t="s">
        <v>119</v>
      </c>
      <c r="B213" s="15">
        <v>10210885</v>
      </c>
      <c r="C213" s="15">
        <v>10799525.6</v>
      </c>
      <c r="D213" s="15">
        <v>11211001.1</v>
      </c>
      <c r="E213" s="15">
        <v>11655217.199999999</v>
      </c>
      <c r="F213" s="15">
        <v>12535608.9</v>
      </c>
      <c r="G213" s="15">
        <v>13029364.6</v>
      </c>
      <c r="H213" s="15">
        <v>14333222.699999999</v>
      </c>
      <c r="I213" s="15">
        <v>15214067.1</v>
      </c>
      <c r="J213" s="15">
        <v>15659679.300000001</v>
      </c>
      <c r="K213" s="15">
        <v>14377530</v>
      </c>
      <c r="L213" s="15">
        <v>14326957.6</v>
      </c>
      <c r="M213" s="15">
        <v>14553053.1</v>
      </c>
      <c r="N213" s="15">
        <v>13629069.800000001</v>
      </c>
      <c r="O213" s="15">
        <v>13057623.6</v>
      </c>
      <c r="P213" s="15">
        <v>12797509.9</v>
      </c>
      <c r="Q213" s="15">
        <v>13119805.199999999</v>
      </c>
      <c r="R213" s="15">
        <v>13337694.9</v>
      </c>
      <c r="S213" s="15">
        <v>13598711.300000001</v>
      </c>
      <c r="T213" s="15">
        <v>13854867.1</v>
      </c>
      <c r="U213" s="15">
        <v>14086292.1</v>
      </c>
      <c r="V213" s="15">
        <v>14296522.9</v>
      </c>
      <c r="W213" s="15">
        <v>14487777.800000001</v>
      </c>
      <c r="X213" s="15">
        <v>14662885.699999999</v>
      </c>
      <c r="Y213" s="15">
        <v>14856250</v>
      </c>
      <c r="Z213" s="15">
        <v>15039377.5</v>
      </c>
      <c r="AA213" s="15">
        <v>15218399.9</v>
      </c>
      <c r="AB213" s="15">
        <v>15396877.5</v>
      </c>
      <c r="AC213" s="15">
        <v>15573881.300000001</v>
      </c>
      <c r="AD213" s="15">
        <v>15751685</v>
      </c>
      <c r="AE213" s="15">
        <v>15932168.800000001</v>
      </c>
      <c r="AF213" s="15">
        <v>16116502.699999999</v>
      </c>
      <c r="AG213" s="15">
        <v>16303099.199999999</v>
      </c>
      <c r="AH213" s="15">
        <v>16492448.1</v>
      </c>
      <c r="AI213" s="15">
        <v>16687173.800000001</v>
      </c>
      <c r="AJ213" s="15">
        <v>16888632.100000001</v>
      </c>
      <c r="AK213" s="15">
        <v>17097751.199999999</v>
      </c>
      <c r="AL213" s="15">
        <v>17316721.100000001</v>
      </c>
      <c r="AM213" s="15">
        <v>17482728.600000001</v>
      </c>
      <c r="AN213" s="15">
        <v>17655472</v>
      </c>
      <c r="AO213" s="15">
        <v>17834136.699999999</v>
      </c>
      <c r="AP213" s="15">
        <v>18017952.5</v>
      </c>
      <c r="AQ213" s="15">
        <v>18202021.699999999</v>
      </c>
      <c r="AR213" s="15">
        <v>18390891.600000001</v>
      </c>
      <c r="AS213" s="15">
        <v>18585226.600000001</v>
      </c>
      <c r="AT213" s="15">
        <v>18788855.899999999</v>
      </c>
      <c r="AU213" s="15">
        <v>19006720.100000001</v>
      </c>
      <c r="AV213" s="15">
        <v>19239421.399999999</v>
      </c>
      <c r="AW213" s="15">
        <v>19482196.600000001</v>
      </c>
      <c r="AX213" s="15">
        <v>19731657.399999999</v>
      </c>
      <c r="AY213" s="15">
        <v>19986100.199999999</v>
      </c>
      <c r="AZ213" s="15">
        <v>20242787.100000001</v>
      </c>
    </row>
    <row r="214" spans="1:52" x14ac:dyDescent="0.35">
      <c r="A214" s="35" t="s">
        <v>120</v>
      </c>
      <c r="B214" s="29">
        <v>0</v>
      </c>
      <c r="C214" s="29">
        <v>0</v>
      </c>
      <c r="D214" s="29">
        <v>0</v>
      </c>
      <c r="E214" s="29">
        <v>0</v>
      </c>
      <c r="F214" s="29">
        <v>0</v>
      </c>
      <c r="G214" s="29">
        <v>0</v>
      </c>
      <c r="H214" s="29">
        <v>0</v>
      </c>
      <c r="I214" s="29">
        <v>0</v>
      </c>
      <c r="J214" s="29">
        <v>0</v>
      </c>
      <c r="K214" s="29">
        <v>0</v>
      </c>
      <c r="L214" s="29">
        <v>0</v>
      </c>
      <c r="M214" s="29">
        <v>0</v>
      </c>
      <c r="N214" s="29">
        <v>0</v>
      </c>
      <c r="O214" s="29">
        <v>0</v>
      </c>
      <c r="P214" s="29">
        <v>0</v>
      </c>
      <c r="Q214" s="29">
        <v>0</v>
      </c>
      <c r="R214" s="29">
        <v>126.9</v>
      </c>
      <c r="S214" s="29">
        <v>273.8</v>
      </c>
      <c r="T214" s="29">
        <v>431</v>
      </c>
      <c r="U214" s="29">
        <v>584.9</v>
      </c>
      <c r="V214" s="29">
        <v>741.1</v>
      </c>
      <c r="W214" s="29">
        <v>900.2</v>
      </c>
      <c r="X214" s="15">
        <v>1060.5999999999999</v>
      </c>
      <c r="Y214" s="15">
        <v>1234.4000000000001</v>
      </c>
      <c r="Z214" s="15">
        <v>1406.9</v>
      </c>
      <c r="AA214" s="15">
        <v>1578.7</v>
      </c>
      <c r="AB214" s="15">
        <v>1765.6</v>
      </c>
      <c r="AC214" s="15">
        <v>1943</v>
      </c>
      <c r="AD214" s="15">
        <v>2123.9</v>
      </c>
      <c r="AE214" s="15">
        <v>2312.3000000000002</v>
      </c>
      <c r="AF214" s="15">
        <v>2510.1</v>
      </c>
      <c r="AG214" s="15">
        <v>2701.3</v>
      </c>
      <c r="AH214" s="15">
        <v>2908.8</v>
      </c>
      <c r="AI214" s="15">
        <v>3118.3</v>
      </c>
      <c r="AJ214" s="15">
        <v>3310</v>
      </c>
      <c r="AK214" s="15">
        <v>3524.2</v>
      </c>
      <c r="AL214" s="15">
        <v>3735.6</v>
      </c>
      <c r="AM214" s="15">
        <v>3964.9</v>
      </c>
      <c r="AN214" s="15">
        <v>4176.1000000000004</v>
      </c>
      <c r="AO214" s="15">
        <v>4415.7</v>
      </c>
      <c r="AP214" s="15">
        <v>4692.3</v>
      </c>
      <c r="AQ214" s="15">
        <v>4954.6000000000004</v>
      </c>
      <c r="AR214" s="15">
        <v>5246.8</v>
      </c>
      <c r="AS214" s="15">
        <v>5586.9</v>
      </c>
      <c r="AT214" s="15">
        <v>6166.6</v>
      </c>
      <c r="AU214" s="15">
        <v>6611.2</v>
      </c>
      <c r="AV214" s="15">
        <v>7014.3</v>
      </c>
      <c r="AW214" s="15">
        <v>7479</v>
      </c>
      <c r="AX214" s="15">
        <v>8023.2</v>
      </c>
      <c r="AY214" s="15">
        <v>8538.5</v>
      </c>
      <c r="AZ214" s="15">
        <v>9175.7999999999993</v>
      </c>
    </row>
    <row r="215" spans="1:52" x14ac:dyDescent="0.35">
      <c r="A215" s="35" t="s">
        <v>111</v>
      </c>
      <c r="B215" s="29">
        <v>0</v>
      </c>
      <c r="C215" s="29">
        <v>0</v>
      </c>
      <c r="D215" s="29">
        <v>0</v>
      </c>
      <c r="E215" s="29">
        <v>0</v>
      </c>
      <c r="F215" s="29">
        <v>0</v>
      </c>
      <c r="G215" s="29">
        <v>0</v>
      </c>
      <c r="H215" s="29">
        <v>0</v>
      </c>
      <c r="I215" s="29">
        <v>0</v>
      </c>
      <c r="J215" s="29">
        <v>0</v>
      </c>
      <c r="K215" s="29">
        <v>0</v>
      </c>
      <c r="L215" s="29">
        <v>0</v>
      </c>
      <c r="M215" s="29">
        <v>0</v>
      </c>
      <c r="N215" s="29">
        <v>0</v>
      </c>
      <c r="O215" s="29">
        <v>0</v>
      </c>
      <c r="P215" s="29">
        <v>0</v>
      </c>
      <c r="Q215" s="29">
        <v>0</v>
      </c>
      <c r="R215" s="29">
        <v>0</v>
      </c>
      <c r="S215" s="29">
        <v>0</v>
      </c>
      <c r="T215" s="29">
        <v>0</v>
      </c>
      <c r="U215" s="29">
        <v>0</v>
      </c>
      <c r="V215" s="29">
        <v>0</v>
      </c>
      <c r="W215" s="29">
        <v>0.1</v>
      </c>
      <c r="X215" s="29">
        <v>0.1</v>
      </c>
      <c r="Y215" s="29">
        <v>0.2</v>
      </c>
      <c r="Z215" s="29">
        <v>0.2</v>
      </c>
      <c r="AA215" s="29">
        <v>0.4</v>
      </c>
      <c r="AB215" s="29">
        <v>0.5</v>
      </c>
      <c r="AC215" s="29">
        <v>0.8</v>
      </c>
      <c r="AD215" s="29">
        <v>1.1000000000000001</v>
      </c>
      <c r="AE215" s="29">
        <v>1.6</v>
      </c>
      <c r="AF215" s="29">
        <v>2.4</v>
      </c>
      <c r="AG215" s="29">
        <v>3.4</v>
      </c>
      <c r="AH215" s="29">
        <v>4.9000000000000004</v>
      </c>
      <c r="AI215" s="29">
        <v>7</v>
      </c>
      <c r="AJ215" s="29">
        <v>9.6999999999999993</v>
      </c>
      <c r="AK215" s="29">
        <v>13.7</v>
      </c>
      <c r="AL215" s="29">
        <v>19.100000000000001</v>
      </c>
      <c r="AM215" s="29">
        <v>26.6</v>
      </c>
      <c r="AN215" s="29">
        <v>36.1</v>
      </c>
      <c r="AO215" s="29">
        <v>50</v>
      </c>
      <c r="AP215" s="29">
        <v>71</v>
      </c>
      <c r="AQ215" s="29">
        <v>96.9</v>
      </c>
      <c r="AR215" s="29">
        <v>131.6</v>
      </c>
      <c r="AS215" s="29">
        <v>183.4</v>
      </c>
      <c r="AT215" s="29">
        <v>291.2</v>
      </c>
      <c r="AU215" s="29">
        <v>389.7</v>
      </c>
      <c r="AV215" s="29">
        <v>500.1</v>
      </c>
      <c r="AW215" s="29">
        <v>641.79999999999995</v>
      </c>
      <c r="AX215" s="29">
        <v>835.2</v>
      </c>
      <c r="AY215" s="15">
        <v>1048.0999999999999</v>
      </c>
      <c r="AZ215" s="15">
        <v>1355.2</v>
      </c>
    </row>
    <row r="216" spans="1:52" x14ac:dyDescent="0.35">
      <c r="A216" s="35" t="s">
        <v>121</v>
      </c>
      <c r="B216" s="29">
        <v>0</v>
      </c>
      <c r="C216" s="29">
        <v>0</v>
      </c>
      <c r="D216" s="29">
        <v>0</v>
      </c>
      <c r="E216" s="29">
        <v>0</v>
      </c>
      <c r="F216" s="29">
        <v>0</v>
      </c>
      <c r="G216" s="29">
        <v>0</v>
      </c>
      <c r="H216" s="29">
        <v>0</v>
      </c>
      <c r="I216" s="29">
        <v>0</v>
      </c>
      <c r="J216" s="29">
        <v>0</v>
      </c>
      <c r="K216" s="29">
        <v>0</v>
      </c>
      <c r="L216" s="29">
        <v>0</v>
      </c>
      <c r="M216" s="29">
        <v>0</v>
      </c>
      <c r="N216" s="29">
        <v>0</v>
      </c>
      <c r="O216" s="29">
        <v>0</v>
      </c>
      <c r="P216" s="29">
        <v>0</v>
      </c>
      <c r="Q216" s="29">
        <v>0</v>
      </c>
      <c r="R216" s="29">
        <v>0</v>
      </c>
      <c r="S216" s="29">
        <v>0</v>
      </c>
      <c r="T216" s="29">
        <v>0</v>
      </c>
      <c r="U216" s="29">
        <v>0</v>
      </c>
      <c r="V216" s="29">
        <v>0</v>
      </c>
      <c r="W216" s="29">
        <v>0</v>
      </c>
      <c r="X216" s="29">
        <v>0</v>
      </c>
      <c r="Y216" s="29">
        <v>0</v>
      </c>
      <c r="Z216" s="29">
        <v>0</v>
      </c>
      <c r="AA216" s="29">
        <v>0</v>
      </c>
      <c r="AB216" s="29">
        <v>0</v>
      </c>
      <c r="AC216" s="29">
        <v>0</v>
      </c>
      <c r="AD216" s="29">
        <v>0</v>
      </c>
      <c r="AE216" s="29">
        <v>0</v>
      </c>
      <c r="AF216" s="29">
        <v>0</v>
      </c>
      <c r="AG216" s="29">
        <v>0</v>
      </c>
      <c r="AH216" s="29">
        <v>0</v>
      </c>
      <c r="AI216" s="29">
        <v>0</v>
      </c>
      <c r="AJ216" s="29">
        <v>0</v>
      </c>
      <c r="AK216" s="29">
        <v>0</v>
      </c>
      <c r="AL216" s="29">
        <v>0</v>
      </c>
      <c r="AM216" s="29">
        <v>0</v>
      </c>
      <c r="AN216" s="29">
        <v>0</v>
      </c>
      <c r="AO216" s="29">
        <v>0</v>
      </c>
      <c r="AP216" s="29">
        <v>0</v>
      </c>
      <c r="AQ216" s="29">
        <v>0</v>
      </c>
      <c r="AR216" s="29">
        <v>0</v>
      </c>
      <c r="AS216" s="29">
        <v>0</v>
      </c>
      <c r="AT216" s="29">
        <v>0</v>
      </c>
      <c r="AU216" s="29">
        <v>0</v>
      </c>
      <c r="AV216" s="29">
        <v>0</v>
      </c>
      <c r="AW216" s="29">
        <v>0</v>
      </c>
      <c r="AX216" s="29">
        <v>0</v>
      </c>
      <c r="AY216" s="29">
        <v>0</v>
      </c>
      <c r="AZ216" s="29">
        <v>0</v>
      </c>
    </row>
    <row r="217" spans="1:52" x14ac:dyDescent="0.35">
      <c r="A217" s="35" t="s">
        <v>122</v>
      </c>
      <c r="B217" s="29">
        <v>0</v>
      </c>
      <c r="C217" s="29">
        <v>0</v>
      </c>
      <c r="D217" s="29">
        <v>0</v>
      </c>
      <c r="E217" s="29">
        <v>0</v>
      </c>
      <c r="F217" s="29">
        <v>0</v>
      </c>
      <c r="G217" s="29">
        <v>0</v>
      </c>
      <c r="H217" s="29">
        <v>0</v>
      </c>
      <c r="I217" s="29">
        <v>0</v>
      </c>
      <c r="J217" s="29">
        <v>0</v>
      </c>
      <c r="K217" s="29">
        <v>0</v>
      </c>
      <c r="L217" s="29">
        <v>0</v>
      </c>
      <c r="M217" s="29">
        <v>0</v>
      </c>
      <c r="N217" s="29">
        <v>0</v>
      </c>
      <c r="O217" s="29">
        <v>0</v>
      </c>
      <c r="P217" s="29">
        <v>0</v>
      </c>
      <c r="Q217" s="29">
        <v>0</v>
      </c>
      <c r="R217" s="29">
        <v>0</v>
      </c>
      <c r="S217" s="29">
        <v>0</v>
      </c>
      <c r="T217" s="29">
        <v>0</v>
      </c>
      <c r="U217" s="29">
        <v>0</v>
      </c>
      <c r="V217" s="29">
        <v>0</v>
      </c>
      <c r="W217" s="29">
        <v>0</v>
      </c>
      <c r="X217" s="29">
        <v>0</v>
      </c>
      <c r="Y217" s="29">
        <v>0</v>
      </c>
      <c r="Z217" s="29">
        <v>0</v>
      </c>
      <c r="AA217" s="29">
        <v>0</v>
      </c>
      <c r="AB217" s="29">
        <v>0</v>
      </c>
      <c r="AC217" s="29">
        <v>0</v>
      </c>
      <c r="AD217" s="29">
        <v>0</v>
      </c>
      <c r="AE217" s="29">
        <v>0</v>
      </c>
      <c r="AF217" s="29">
        <v>0</v>
      </c>
      <c r="AG217" s="29">
        <v>0</v>
      </c>
      <c r="AH217" s="29">
        <v>0</v>
      </c>
      <c r="AI217" s="29">
        <v>0</v>
      </c>
      <c r="AJ217" s="29">
        <v>0</v>
      </c>
      <c r="AK217" s="29">
        <v>0</v>
      </c>
      <c r="AL217" s="29">
        <v>0</v>
      </c>
      <c r="AM217" s="29">
        <v>0</v>
      </c>
      <c r="AN217" s="29">
        <v>0</v>
      </c>
      <c r="AO217" s="29">
        <v>0</v>
      </c>
      <c r="AP217" s="29">
        <v>0</v>
      </c>
      <c r="AQ217" s="29">
        <v>0</v>
      </c>
      <c r="AR217" s="29">
        <v>0</v>
      </c>
      <c r="AS217" s="29">
        <v>0</v>
      </c>
      <c r="AT217" s="29">
        <v>0</v>
      </c>
      <c r="AU217" s="29">
        <v>0</v>
      </c>
      <c r="AV217" s="29">
        <v>0</v>
      </c>
      <c r="AW217" s="29">
        <v>0</v>
      </c>
      <c r="AX217" s="29">
        <v>0</v>
      </c>
      <c r="AY217" s="29">
        <v>0</v>
      </c>
      <c r="AZ217" s="29">
        <v>0</v>
      </c>
    </row>
    <row r="218" spans="1:52" x14ac:dyDescent="0.35">
      <c r="A218" s="36" t="s">
        <v>123</v>
      </c>
      <c r="B218" s="32">
        <v>0</v>
      </c>
      <c r="C218" s="32">
        <v>0</v>
      </c>
      <c r="D218" s="32">
        <v>0</v>
      </c>
      <c r="E218" s="32">
        <v>0</v>
      </c>
      <c r="F218" s="32">
        <v>0</v>
      </c>
      <c r="G218" s="32">
        <v>0</v>
      </c>
      <c r="H218" s="32">
        <v>0</v>
      </c>
      <c r="I218" s="32">
        <v>0</v>
      </c>
      <c r="J218" s="32">
        <v>0</v>
      </c>
      <c r="K218" s="32">
        <v>0</v>
      </c>
      <c r="L218" s="32">
        <v>0</v>
      </c>
      <c r="M218" s="32">
        <v>0</v>
      </c>
      <c r="N218" s="32">
        <v>0</v>
      </c>
      <c r="O218" s="32">
        <v>0</v>
      </c>
      <c r="P218" s="32">
        <v>0</v>
      </c>
      <c r="Q218" s="32">
        <v>0</v>
      </c>
      <c r="R218" s="32">
        <v>0</v>
      </c>
      <c r="S218" s="32">
        <v>0</v>
      </c>
      <c r="T218" s="32">
        <v>0</v>
      </c>
      <c r="U218" s="32">
        <v>0</v>
      </c>
      <c r="V218" s="32">
        <v>0</v>
      </c>
      <c r="W218" s="32">
        <v>0</v>
      </c>
      <c r="X218" s="32">
        <v>0</v>
      </c>
      <c r="Y218" s="32">
        <v>0</v>
      </c>
      <c r="Z218" s="32">
        <v>0</v>
      </c>
      <c r="AA218" s="32">
        <v>0</v>
      </c>
      <c r="AB218" s="32">
        <v>0</v>
      </c>
      <c r="AC218" s="32">
        <v>0</v>
      </c>
      <c r="AD218" s="32">
        <v>0</v>
      </c>
      <c r="AE218" s="32">
        <v>0</v>
      </c>
      <c r="AF218" s="32">
        <v>0</v>
      </c>
      <c r="AG218" s="32">
        <v>0</v>
      </c>
      <c r="AH218" s="32">
        <v>0</v>
      </c>
      <c r="AI218" s="32">
        <v>0</v>
      </c>
      <c r="AJ218" s="32">
        <v>0</v>
      </c>
      <c r="AK218" s="32">
        <v>0</v>
      </c>
      <c r="AL218" s="32">
        <v>0</v>
      </c>
      <c r="AM218" s="32">
        <v>0</v>
      </c>
      <c r="AN218" s="32">
        <v>0</v>
      </c>
      <c r="AO218" s="32">
        <v>0</v>
      </c>
      <c r="AP218" s="32">
        <v>0</v>
      </c>
      <c r="AQ218" s="32">
        <v>0</v>
      </c>
      <c r="AR218" s="32">
        <v>0</v>
      </c>
      <c r="AS218" s="32">
        <v>0</v>
      </c>
      <c r="AT218" s="32">
        <v>0</v>
      </c>
      <c r="AU218" s="32">
        <v>0</v>
      </c>
      <c r="AV218" s="32">
        <v>0</v>
      </c>
      <c r="AW218" s="32">
        <v>0</v>
      </c>
      <c r="AX218" s="32">
        <v>0</v>
      </c>
      <c r="AY218" s="32">
        <v>0</v>
      </c>
      <c r="AZ218" s="3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EC606-84DA-4201-8B89-7AAA1EB359F1}">
  <sheetPr>
    <tabColor theme="7" tint="0.79998168889431442"/>
  </sheetPr>
  <dimension ref="A1:J48"/>
  <sheetViews>
    <sheetView zoomScale="85" zoomScaleNormal="85" workbookViewId="0">
      <selection activeCell="G10" sqref="G10"/>
    </sheetView>
  </sheetViews>
  <sheetFormatPr defaultColWidth="11.453125" defaultRowHeight="14.5" x14ac:dyDescent="0.35"/>
  <cols>
    <col min="1" max="1" width="57.453125" bestFit="1" customWidth="1"/>
  </cols>
  <sheetData>
    <row r="1" spans="1:10" x14ac:dyDescent="0.35">
      <c r="A1" s="49"/>
      <c r="B1" s="49"/>
      <c r="C1" s="49"/>
      <c r="D1" s="49"/>
      <c r="E1" s="49"/>
      <c r="F1" s="49"/>
      <c r="G1" s="49"/>
      <c r="H1" s="49"/>
      <c r="I1" s="49"/>
      <c r="J1" s="50" t="s">
        <v>127</v>
      </c>
    </row>
    <row r="2" spans="1:10" x14ac:dyDescent="0.35">
      <c r="A2" s="58"/>
      <c r="B2" s="59">
        <v>2005</v>
      </c>
      <c r="C2" s="59">
        <v>2010</v>
      </c>
      <c r="D2" s="59">
        <v>2015</v>
      </c>
      <c r="E2" s="59">
        <v>2020</v>
      </c>
      <c r="F2" s="80">
        <v>2021</v>
      </c>
      <c r="G2" s="59">
        <v>2025</v>
      </c>
      <c r="H2" s="59">
        <v>2030</v>
      </c>
      <c r="I2" s="51" t="s">
        <v>25</v>
      </c>
      <c r="J2" s="51" t="s">
        <v>26</v>
      </c>
    </row>
    <row r="3" spans="1:10" x14ac:dyDescent="0.35">
      <c r="A3" s="60" t="s">
        <v>28</v>
      </c>
      <c r="B3" s="68"/>
      <c r="C3" s="68"/>
      <c r="D3" s="68"/>
      <c r="E3" s="68"/>
      <c r="F3" s="81" t="s">
        <v>29</v>
      </c>
      <c r="G3" s="68"/>
      <c r="H3" s="68"/>
      <c r="I3" s="88"/>
      <c r="J3" s="88"/>
    </row>
    <row r="4" spans="1:10" x14ac:dyDescent="0.35">
      <c r="A4" s="61" t="s">
        <v>30</v>
      </c>
      <c r="B4" s="69"/>
      <c r="C4" s="69"/>
      <c r="D4" s="69"/>
      <c r="E4" s="69"/>
      <c r="F4" s="82"/>
      <c r="G4" s="69"/>
      <c r="H4" s="69"/>
      <c r="I4" s="90"/>
      <c r="J4" s="90"/>
    </row>
    <row r="5" spans="1:10" x14ac:dyDescent="0.35">
      <c r="A5" s="70" t="s">
        <v>31</v>
      </c>
      <c r="B5" s="63">
        <v>5276.8251914172106</v>
      </c>
      <c r="C5" s="63">
        <v>5453.0868143480193</v>
      </c>
      <c r="D5" s="63">
        <v>5618.2772224078444</v>
      </c>
      <c r="E5" s="63">
        <v>4497.6185356054948</v>
      </c>
      <c r="F5" s="83">
        <f>(G5-E5)/5+E5</f>
        <v>4815.6412169933064</v>
      </c>
      <c r="G5" s="63">
        <v>6087.731942544553</v>
      </c>
      <c r="H5" s="63">
        <v>6487.3602041781251</v>
      </c>
      <c r="I5" s="87">
        <v>-1.9079026151376355</v>
      </c>
      <c r="J5" s="87">
        <v>3.7309939749923249</v>
      </c>
    </row>
    <row r="6" spans="1:10" x14ac:dyDescent="0.35">
      <c r="A6" s="65" t="s">
        <v>32</v>
      </c>
      <c r="B6" s="63">
        <v>498.20252417552103</v>
      </c>
      <c r="C6" s="63">
        <v>483.51781511838237</v>
      </c>
      <c r="D6" s="63">
        <v>486.84338511469741</v>
      </c>
      <c r="E6" s="63">
        <v>312.68533826577846</v>
      </c>
      <c r="F6" s="83">
        <f t="shared" ref="F6:F37" si="0">(G6-E6)/5+E6</f>
        <v>344.70006809266522</v>
      </c>
      <c r="G6" s="63">
        <v>472.75898740021228</v>
      </c>
      <c r="H6" s="63">
        <v>541.75351152803569</v>
      </c>
      <c r="I6" s="89">
        <v>-4.2652728723377997</v>
      </c>
      <c r="J6" s="89">
        <v>5.6499806201621317</v>
      </c>
    </row>
    <row r="7" spans="1:10" x14ac:dyDescent="0.35">
      <c r="A7" s="65" t="s">
        <v>33</v>
      </c>
      <c r="B7" s="63">
        <v>3841.202448424538</v>
      </c>
      <c r="C7" s="63">
        <v>3980.9477402554776</v>
      </c>
      <c r="D7" s="63">
        <v>4056.6178971713343</v>
      </c>
      <c r="E7" s="63">
        <v>3547.7571998140293</v>
      </c>
      <c r="F7" s="83">
        <f t="shared" si="0"/>
        <v>3708.9614242230018</v>
      </c>
      <c r="G7" s="63">
        <v>4353.7783218588929</v>
      </c>
      <c r="H7" s="63">
        <v>4533.0305398227047</v>
      </c>
      <c r="I7" s="89">
        <v>-1.1454322711654474</v>
      </c>
      <c r="J7" s="89">
        <v>2.4810285356363426</v>
      </c>
    </row>
    <row r="8" spans="1:10" x14ac:dyDescent="0.35">
      <c r="A8" s="65" t="s">
        <v>34</v>
      </c>
      <c r="B8" s="63">
        <v>115.14315895057229</v>
      </c>
      <c r="C8" s="63">
        <v>114.66863858633572</v>
      </c>
      <c r="D8" s="63">
        <v>120.30175168479715</v>
      </c>
      <c r="E8" s="63">
        <v>100.36651818561846</v>
      </c>
      <c r="F8" s="83">
        <f t="shared" si="0"/>
        <v>104.88689209946885</v>
      </c>
      <c r="G8" s="63">
        <v>122.96838775487041</v>
      </c>
      <c r="H8" s="63">
        <v>128.63309898559388</v>
      </c>
      <c r="I8" s="89">
        <v>-1.3233447495713202</v>
      </c>
      <c r="J8" s="89">
        <v>2.5123967378733791</v>
      </c>
    </row>
    <row r="9" spans="1:10" x14ac:dyDescent="0.35">
      <c r="A9" s="65" t="s">
        <v>35</v>
      </c>
      <c r="B9" s="63">
        <v>417.22320592593422</v>
      </c>
      <c r="C9" s="63">
        <v>444.22344026802347</v>
      </c>
      <c r="D9" s="63">
        <v>470.58168934406791</v>
      </c>
      <c r="E9" s="63">
        <v>274.52623943212149</v>
      </c>
      <c r="F9" s="83">
        <f t="shared" si="0"/>
        <v>325.96881570867674</v>
      </c>
      <c r="G9" s="63">
        <v>531.73912081489766</v>
      </c>
      <c r="H9" s="63">
        <v>632.52754503575829</v>
      </c>
      <c r="I9" s="89">
        <v>-4.6988285663177143</v>
      </c>
      <c r="J9" s="89">
        <v>8.7050094617556759</v>
      </c>
    </row>
    <row r="10" spans="1:10" x14ac:dyDescent="0.35">
      <c r="A10" s="65" t="s">
        <v>36</v>
      </c>
      <c r="B10" s="63">
        <v>372.78589924728522</v>
      </c>
      <c r="C10" s="63">
        <v>398.40878170826522</v>
      </c>
      <c r="D10" s="63">
        <v>450.35981431855737</v>
      </c>
      <c r="E10" s="63">
        <v>243.73775770891592</v>
      </c>
      <c r="F10" s="83">
        <f t="shared" si="0"/>
        <v>309.10114977560374</v>
      </c>
      <c r="G10" s="63">
        <v>570.55471804235515</v>
      </c>
      <c r="H10" s="63">
        <v>612.05727954295082</v>
      </c>
      <c r="I10" s="89">
        <v>-4.7950803383220553</v>
      </c>
      <c r="J10" s="89">
        <v>9.6445187287504943</v>
      </c>
    </row>
    <row r="11" spans="1:10" x14ac:dyDescent="0.35">
      <c r="A11" s="65" t="s">
        <v>37</v>
      </c>
      <c r="B11" s="63">
        <v>32.267954693360714</v>
      </c>
      <c r="C11" s="63">
        <v>31.320398411534871</v>
      </c>
      <c r="D11" s="63">
        <v>33.572684774390112</v>
      </c>
      <c r="E11" s="63">
        <v>18.545482199032559</v>
      </c>
      <c r="F11" s="83">
        <f t="shared" si="0"/>
        <v>22.022867093891076</v>
      </c>
      <c r="G11" s="63">
        <v>35.93240667332514</v>
      </c>
      <c r="H11" s="63">
        <v>39.358229263079672</v>
      </c>
      <c r="I11" s="89">
        <v>-5.1054905257469478</v>
      </c>
      <c r="J11" s="89">
        <v>7.8151377555600865</v>
      </c>
    </row>
    <row r="12" spans="1:10" x14ac:dyDescent="0.35">
      <c r="A12" s="70" t="s">
        <v>38</v>
      </c>
      <c r="B12" s="63">
        <v>2361.6897138893974</v>
      </c>
      <c r="C12" s="63">
        <v>2320.4030156616304</v>
      </c>
      <c r="D12" s="63">
        <v>2314.4945089606676</v>
      </c>
      <c r="E12" s="63">
        <v>2376.7056267669077</v>
      </c>
      <c r="F12" s="83">
        <f t="shared" si="0"/>
        <v>2451.3499483507035</v>
      </c>
      <c r="G12" s="63">
        <v>2749.927234685887</v>
      </c>
      <c r="H12" s="63">
        <v>2998.5456405155187</v>
      </c>
      <c r="I12" s="87">
        <v>0.24003215836609915</v>
      </c>
      <c r="J12" s="87">
        <v>2.3513385938574549</v>
      </c>
    </row>
    <row r="13" spans="1:10" x14ac:dyDescent="0.35">
      <c r="A13" s="65" t="s">
        <v>39</v>
      </c>
      <c r="B13" s="63">
        <v>1676.5152515107422</v>
      </c>
      <c r="C13" s="63">
        <v>1644.6755489086252</v>
      </c>
      <c r="D13" s="63">
        <v>1628.3978341700654</v>
      </c>
      <c r="E13" s="63">
        <v>1720.9018357512718</v>
      </c>
      <c r="F13" s="83">
        <f t="shared" si="0"/>
        <v>1765.7421572663909</v>
      </c>
      <c r="G13" s="63">
        <v>1945.1034433268669</v>
      </c>
      <c r="H13" s="63">
        <v>2027.2990456323535</v>
      </c>
      <c r="I13" s="89">
        <v>0.45408130353519205</v>
      </c>
      <c r="J13" s="89">
        <v>1.6520571153621377</v>
      </c>
    </row>
    <row r="14" spans="1:10" x14ac:dyDescent="0.35">
      <c r="A14" s="65" t="s">
        <v>35</v>
      </c>
      <c r="B14" s="63">
        <v>394.59699987489773</v>
      </c>
      <c r="C14" s="63">
        <v>374.95500000000004</v>
      </c>
      <c r="D14" s="63">
        <v>396.46100000000013</v>
      </c>
      <c r="E14" s="63">
        <v>382.24044722990004</v>
      </c>
      <c r="F14" s="83">
        <f t="shared" si="0"/>
        <v>401.02562828399249</v>
      </c>
      <c r="G14" s="63">
        <v>476.16635250036217</v>
      </c>
      <c r="H14" s="63">
        <v>600.24868874417962</v>
      </c>
      <c r="I14" s="89">
        <v>0.19262362972913838</v>
      </c>
      <c r="J14" s="89">
        <v>4.6163245279254195</v>
      </c>
    </row>
    <row r="15" spans="1:10" x14ac:dyDescent="0.35">
      <c r="A15" s="65" t="s">
        <v>37</v>
      </c>
      <c r="B15" s="63">
        <v>290.57746250375794</v>
      </c>
      <c r="C15" s="63">
        <v>300.77246675300597</v>
      </c>
      <c r="D15" s="63">
        <v>289.63567479060231</v>
      </c>
      <c r="E15" s="63">
        <v>273.56334378573587</v>
      </c>
      <c r="F15" s="83">
        <f t="shared" si="0"/>
        <v>284.58216280032025</v>
      </c>
      <c r="G15" s="63">
        <v>328.65743885865771</v>
      </c>
      <c r="H15" s="63">
        <v>370.99790613898585</v>
      </c>
      <c r="I15" s="89">
        <v>-0.94372722903679485</v>
      </c>
      <c r="J15" s="89">
        <v>3.0935169565563747</v>
      </c>
    </row>
    <row r="16" spans="1:10" x14ac:dyDescent="0.35">
      <c r="A16" s="71" t="s">
        <v>40</v>
      </c>
      <c r="B16" s="62">
        <v>276593.09937272075</v>
      </c>
      <c r="C16" s="62">
        <v>275276.45881343744</v>
      </c>
      <c r="D16" s="62">
        <v>268402.29021454364</v>
      </c>
      <c r="E16" s="62">
        <v>229323.92661542847</v>
      </c>
      <c r="F16" s="83">
        <f t="shared" si="0"/>
        <v>234323.10866919399</v>
      </c>
      <c r="G16" s="62">
        <v>254319.8368842561</v>
      </c>
      <c r="H16" s="62">
        <v>226570.30985397889</v>
      </c>
      <c r="I16" s="87">
        <v>-1.8098259937593841</v>
      </c>
      <c r="J16" s="87">
        <v>-0.12072921581454121</v>
      </c>
    </row>
    <row r="17" spans="1:10" x14ac:dyDescent="0.35">
      <c r="A17" s="70" t="s">
        <v>41</v>
      </c>
      <c r="B17" s="62"/>
      <c r="C17" s="62"/>
      <c r="D17" s="62"/>
      <c r="E17" s="62"/>
      <c r="F17" s="83"/>
      <c r="G17" s="62"/>
      <c r="H17" s="62"/>
      <c r="I17" s="89"/>
      <c r="J17" s="89"/>
    </row>
    <row r="18" spans="1:10" x14ac:dyDescent="0.35">
      <c r="A18" s="65" t="s">
        <v>32</v>
      </c>
      <c r="B18" s="63">
        <v>8685.6666912259207</v>
      </c>
      <c r="C18" s="63">
        <v>8622.6932163678794</v>
      </c>
      <c r="D18" s="63">
        <v>9066.4960752563657</v>
      </c>
      <c r="E18" s="63">
        <v>5754.9023417868839</v>
      </c>
      <c r="F18" s="83">
        <f t="shared" si="0"/>
        <v>6303.7231622935851</v>
      </c>
      <c r="G18" s="63">
        <v>8499.0064443203901</v>
      </c>
      <c r="H18" s="63">
        <v>8601.9736728353892</v>
      </c>
      <c r="I18" s="89">
        <v>-3.9627971710523346</v>
      </c>
      <c r="J18" s="89">
        <v>4.1012669535679613</v>
      </c>
    </row>
    <row r="19" spans="1:10" x14ac:dyDescent="0.35">
      <c r="A19" s="65" t="s">
        <v>33</v>
      </c>
      <c r="B19" s="63">
        <v>179071.37278322672</v>
      </c>
      <c r="C19" s="63">
        <v>176298.74751879874</v>
      </c>
      <c r="D19" s="63">
        <v>178210.53226872376</v>
      </c>
      <c r="E19" s="63">
        <v>147221.2555472299</v>
      </c>
      <c r="F19" s="83">
        <f t="shared" si="0"/>
        <v>150440.32567970137</v>
      </c>
      <c r="G19" s="63">
        <v>163316.60620958725</v>
      </c>
      <c r="H19" s="63">
        <v>139118.34102537142</v>
      </c>
      <c r="I19" s="89">
        <v>-1.7862872182832112</v>
      </c>
      <c r="J19" s="89">
        <v>-0.56451707785012406</v>
      </c>
    </row>
    <row r="20" spans="1:10" x14ac:dyDescent="0.35">
      <c r="A20" s="65" t="s">
        <v>34</v>
      </c>
      <c r="B20" s="63">
        <v>3712.1771991090473</v>
      </c>
      <c r="C20" s="63">
        <v>3439.1757764859849</v>
      </c>
      <c r="D20" s="63">
        <v>3668.9211535078935</v>
      </c>
      <c r="E20" s="63">
        <v>2982.7781807200386</v>
      </c>
      <c r="F20" s="83">
        <f t="shared" si="0"/>
        <v>3095.9745719055063</v>
      </c>
      <c r="G20" s="63">
        <v>3548.7601366473777</v>
      </c>
      <c r="H20" s="63">
        <v>3476.1802406993447</v>
      </c>
      <c r="I20" s="89">
        <v>-1.4136793809151227</v>
      </c>
      <c r="J20" s="89">
        <v>1.5425657656958913</v>
      </c>
    </row>
    <row r="21" spans="1:10" x14ac:dyDescent="0.35">
      <c r="A21" s="65" t="s">
        <v>39</v>
      </c>
      <c r="B21" s="63">
        <v>66889.411102650512</v>
      </c>
      <c r="C21" s="63">
        <v>69844.396657352831</v>
      </c>
      <c r="D21" s="63">
        <v>63350.557812665807</v>
      </c>
      <c r="E21" s="63">
        <v>63609.027289734186</v>
      </c>
      <c r="F21" s="83">
        <f t="shared" si="0"/>
        <v>63703.964708230618</v>
      </c>
      <c r="G21" s="63">
        <v>64083.714382216356</v>
      </c>
      <c r="H21" s="63">
        <v>59738.418498016836</v>
      </c>
      <c r="I21" s="89">
        <v>-0.93078576078821085</v>
      </c>
      <c r="J21" s="89">
        <v>-0.62583404393035114</v>
      </c>
    </row>
    <row r="22" spans="1:10" x14ac:dyDescent="0.35">
      <c r="A22" s="65" t="s">
        <v>35</v>
      </c>
      <c r="B22" s="63">
        <v>6769.7206872550196</v>
      </c>
      <c r="C22" s="63">
        <v>6313.3826407151282</v>
      </c>
      <c r="D22" s="63">
        <v>5410.6539470272137</v>
      </c>
      <c r="E22" s="63">
        <v>4040.2560654947747</v>
      </c>
      <c r="F22" s="83">
        <f t="shared" si="0"/>
        <v>4377.504053856178</v>
      </c>
      <c r="G22" s="63">
        <v>5726.4960073017928</v>
      </c>
      <c r="H22" s="63">
        <v>6516.7859497131858</v>
      </c>
      <c r="I22" s="89">
        <v>-4.365480996266724</v>
      </c>
      <c r="J22" s="89">
        <v>4.8968523679478348</v>
      </c>
    </row>
    <row r="23" spans="1:10" x14ac:dyDescent="0.35">
      <c r="A23" s="65" t="s">
        <v>42</v>
      </c>
      <c r="B23" s="63">
        <v>5842.1649999999991</v>
      </c>
      <c r="C23" s="63">
        <v>5630.6470000000008</v>
      </c>
      <c r="D23" s="63">
        <v>4746.7889999999998</v>
      </c>
      <c r="E23" s="63">
        <v>2320.5554104263329</v>
      </c>
      <c r="F23" s="83">
        <f t="shared" si="0"/>
        <v>2834.893474009526</v>
      </c>
      <c r="G23" s="63">
        <v>4892.2457283422991</v>
      </c>
      <c r="H23" s="63">
        <v>4579.3561148375875</v>
      </c>
      <c r="I23" s="89">
        <v>-8.4826651515530482</v>
      </c>
      <c r="J23" s="89">
        <v>7.0338747039298877</v>
      </c>
    </row>
    <row r="24" spans="1:10" x14ac:dyDescent="0.35">
      <c r="A24" s="65" t="s">
        <v>37</v>
      </c>
      <c r="B24" s="63">
        <v>5622.5859092535957</v>
      </c>
      <c r="C24" s="63">
        <v>5127.4160037168695</v>
      </c>
      <c r="D24" s="63">
        <v>3948.3399573625775</v>
      </c>
      <c r="E24" s="63">
        <v>3395.1517800363163</v>
      </c>
      <c r="F24" s="83">
        <f t="shared" si="0"/>
        <v>3566.7230191971776</v>
      </c>
      <c r="G24" s="63">
        <v>4253.0079758406218</v>
      </c>
      <c r="H24" s="63">
        <v>4539.2543525051478</v>
      </c>
      <c r="I24" s="89">
        <v>-4.0387129968896929</v>
      </c>
      <c r="J24" s="89">
        <v>2.9467243604659688</v>
      </c>
    </row>
    <row r="25" spans="1:10" x14ac:dyDescent="0.35">
      <c r="A25" s="61" t="s">
        <v>43</v>
      </c>
      <c r="B25" s="62">
        <v>354993.21936927835</v>
      </c>
      <c r="C25" s="62">
        <v>354073.20974962442</v>
      </c>
      <c r="D25" s="62">
        <v>343119.80780847184</v>
      </c>
      <c r="E25" s="62">
        <v>278467.88117200462</v>
      </c>
      <c r="F25" s="83">
        <f t="shared" si="0"/>
        <v>290436.07008211222</v>
      </c>
      <c r="G25" s="62">
        <v>338308.82572254271</v>
      </c>
      <c r="H25" s="62">
        <v>310078.53559632349</v>
      </c>
      <c r="I25" s="87">
        <v>-2.3733910865562646</v>
      </c>
      <c r="J25" s="87">
        <v>1.0810301713664927</v>
      </c>
    </row>
    <row r="26" spans="1:10" x14ac:dyDescent="0.35">
      <c r="A26" s="72" t="s">
        <v>44</v>
      </c>
      <c r="B26" s="63">
        <v>237594.76135070017</v>
      </c>
      <c r="C26" s="63">
        <v>235140.03118994518</v>
      </c>
      <c r="D26" s="63">
        <v>238683.87271938298</v>
      </c>
      <c r="E26" s="63">
        <v>181517.58930333512</v>
      </c>
      <c r="F26" s="83">
        <f t="shared" si="0"/>
        <v>190994.55601375335</v>
      </c>
      <c r="G26" s="63">
        <v>228902.4228554263</v>
      </c>
      <c r="H26" s="63">
        <v>204630.3173449747</v>
      </c>
      <c r="I26" s="89">
        <v>-2.5550775386235069</v>
      </c>
      <c r="J26" s="89">
        <v>1.2057357001882929</v>
      </c>
    </row>
    <row r="27" spans="1:10" x14ac:dyDescent="0.35">
      <c r="A27" s="72" t="s">
        <v>45</v>
      </c>
      <c r="B27" s="63">
        <v>117398.45801857818</v>
      </c>
      <c r="C27" s="63">
        <v>118933.17855967926</v>
      </c>
      <c r="D27" s="63">
        <v>104435.93508908883</v>
      </c>
      <c r="E27" s="63">
        <v>96950.29186866949</v>
      </c>
      <c r="F27" s="83">
        <f t="shared" si="0"/>
        <v>99441.514068358869</v>
      </c>
      <c r="G27" s="63">
        <v>109406.4028671164</v>
      </c>
      <c r="H27" s="63">
        <v>105448.21825134879</v>
      </c>
      <c r="I27" s="89">
        <v>-2.0228935096983869</v>
      </c>
      <c r="J27" s="89">
        <v>0.84375590267344869</v>
      </c>
    </row>
    <row r="28" spans="1:10" x14ac:dyDescent="0.35">
      <c r="A28" s="61" t="s">
        <v>46</v>
      </c>
      <c r="B28" s="73">
        <v>78400.12000000001</v>
      </c>
      <c r="C28" s="73">
        <v>78796.751000000018</v>
      </c>
      <c r="D28" s="73">
        <v>74716.478539899865</v>
      </c>
      <c r="E28" s="73">
        <v>49143.954555916207</v>
      </c>
      <c r="F28" s="83">
        <f t="shared" si="0"/>
        <v>56112.961412258286</v>
      </c>
      <c r="G28" s="73">
        <v>83988.988837626617</v>
      </c>
      <c r="H28" s="73">
        <v>83508.225741684495</v>
      </c>
      <c r="I28" s="87">
        <v>-4.6114649653927531</v>
      </c>
      <c r="J28" s="87">
        <v>5.4449816523236994</v>
      </c>
    </row>
    <row r="29" spans="1:10" x14ac:dyDescent="0.35">
      <c r="A29" s="65" t="s">
        <v>47</v>
      </c>
      <c r="B29" s="64">
        <v>31201.289000000001</v>
      </c>
      <c r="C29" s="64">
        <v>32151.120999999999</v>
      </c>
      <c r="D29" s="64">
        <v>35228.387539899864</v>
      </c>
      <c r="E29" s="64">
        <v>18608.938012294286</v>
      </c>
      <c r="F29" s="83">
        <f t="shared" si="0"/>
        <v>22930.655556202051</v>
      </c>
      <c r="G29" s="64">
        <v>40217.525731833106</v>
      </c>
      <c r="H29" s="64">
        <v>40020.368673797027</v>
      </c>
      <c r="I29" s="89">
        <v>-5.3212431484458751</v>
      </c>
      <c r="J29" s="89">
        <v>7.9582782259971063</v>
      </c>
    </row>
    <row r="30" spans="1:10" x14ac:dyDescent="0.35">
      <c r="A30" s="65" t="s">
        <v>48</v>
      </c>
      <c r="B30" s="63">
        <v>47198.831000000006</v>
      </c>
      <c r="C30" s="64">
        <v>46645.630000000012</v>
      </c>
      <c r="D30" s="64">
        <v>39488.091</v>
      </c>
      <c r="E30" s="64">
        <v>30535.016543621921</v>
      </c>
      <c r="F30" s="83">
        <f t="shared" si="0"/>
        <v>33182.305856056242</v>
      </c>
      <c r="G30" s="64">
        <v>43771.463105793518</v>
      </c>
      <c r="H30" s="64">
        <v>43487.857067887475</v>
      </c>
      <c r="I30" s="89">
        <v>-4.1485428116720957</v>
      </c>
      <c r="J30" s="89">
        <v>3.5993390799097025</v>
      </c>
    </row>
    <row r="31" spans="1:10" x14ac:dyDescent="0.35">
      <c r="A31" s="61" t="s">
        <v>49</v>
      </c>
      <c r="B31" s="74"/>
      <c r="C31" s="74"/>
      <c r="D31" s="74"/>
      <c r="E31" s="74"/>
      <c r="F31" s="83"/>
      <c r="G31" s="74"/>
      <c r="H31" s="74"/>
      <c r="I31" s="89"/>
      <c r="J31" s="89"/>
    </row>
    <row r="32" spans="1:10" x14ac:dyDescent="0.35">
      <c r="A32" s="65" t="s">
        <v>50</v>
      </c>
      <c r="B32" s="75">
        <v>0</v>
      </c>
      <c r="C32" s="75">
        <v>0</v>
      </c>
      <c r="D32" s="75">
        <v>4.0187895649727245E-2</v>
      </c>
      <c r="E32" s="75">
        <v>0.18449910043048159</v>
      </c>
      <c r="F32" s="83">
        <f t="shared" si="0"/>
        <v>0.24190853112322697</v>
      </c>
      <c r="G32" s="75">
        <v>0.4715462538942084</v>
      </c>
      <c r="H32" s="75">
        <v>3.1780890986115633</v>
      </c>
      <c r="I32" s="89" t="s">
        <v>51</v>
      </c>
      <c r="J32" s="89">
        <v>32.928217634671952</v>
      </c>
    </row>
    <row r="33" spans="1:10" x14ac:dyDescent="0.35">
      <c r="A33" s="72" t="s">
        <v>52</v>
      </c>
      <c r="B33" s="75">
        <v>0.89391703158465452</v>
      </c>
      <c r="C33" s="75">
        <v>3.3133046527530019</v>
      </c>
      <c r="D33" s="75">
        <v>3.8058674117498859</v>
      </c>
      <c r="E33" s="75">
        <v>6.0117602501000915</v>
      </c>
      <c r="F33" s="83">
        <f t="shared" si="0"/>
        <v>6.200343101335819</v>
      </c>
      <c r="G33" s="75">
        <v>6.9546745062787299</v>
      </c>
      <c r="H33" s="75">
        <v>8.7036304768130766</v>
      </c>
      <c r="I33" s="89">
        <v>6.1387645648394606</v>
      </c>
      <c r="J33" s="89">
        <v>3.7695370412966334</v>
      </c>
    </row>
    <row r="34" spans="1:10" x14ac:dyDescent="0.35">
      <c r="A34" s="72" t="s">
        <v>53</v>
      </c>
      <c r="B34" s="75" t="s">
        <v>54</v>
      </c>
      <c r="C34" s="75" t="s">
        <v>54</v>
      </c>
      <c r="D34" s="76">
        <v>0.41584784215343334</v>
      </c>
      <c r="E34" s="76">
        <v>0.96346253890549571</v>
      </c>
      <c r="F34" s="83">
        <f t="shared" si="0"/>
        <v>1.1617920317715646</v>
      </c>
      <c r="G34" s="76">
        <v>1.9551100032358402</v>
      </c>
      <c r="H34" s="76">
        <v>8.6037787025341732</v>
      </c>
      <c r="I34" s="89" t="s">
        <v>51</v>
      </c>
      <c r="J34" s="89">
        <v>24.475947226971751</v>
      </c>
    </row>
    <row r="35" spans="1:10" x14ac:dyDescent="0.35">
      <c r="A35" s="61" t="s">
        <v>55</v>
      </c>
      <c r="B35" s="67"/>
      <c r="C35" s="67"/>
      <c r="D35" s="67"/>
      <c r="E35" s="67"/>
      <c r="F35" s="83"/>
      <c r="G35" s="67"/>
      <c r="H35" s="67"/>
      <c r="I35" s="89"/>
      <c r="J35" s="89"/>
    </row>
    <row r="36" spans="1:10" x14ac:dyDescent="0.35">
      <c r="A36" s="72" t="s">
        <v>56</v>
      </c>
      <c r="B36" s="75"/>
      <c r="C36" s="75">
        <v>27.042406307263555</v>
      </c>
      <c r="D36" s="75">
        <v>27.342142918228987</v>
      </c>
      <c r="E36" s="75">
        <v>28.83122854741589</v>
      </c>
      <c r="F36" s="83">
        <f t="shared" si="0"/>
        <v>27.738657780611927</v>
      </c>
      <c r="G36" s="75">
        <v>23.368374713396076</v>
      </c>
      <c r="H36" s="75">
        <v>19.42283165156163</v>
      </c>
      <c r="I36" s="89">
        <v>0.64258463686754919</v>
      </c>
      <c r="J36" s="89">
        <v>-3.8730993909155798</v>
      </c>
    </row>
    <row r="37" spans="1:10" x14ac:dyDescent="0.35">
      <c r="A37" s="72" t="s">
        <v>57</v>
      </c>
      <c r="B37" s="75"/>
      <c r="C37" s="75">
        <v>7.8703930896733221</v>
      </c>
      <c r="D37" s="75">
        <v>6.2976291051947264</v>
      </c>
      <c r="E37" s="75">
        <v>7.0746687458267266</v>
      </c>
      <c r="F37" s="83">
        <f t="shared" si="0"/>
        <v>6.8128907088741153</v>
      </c>
      <c r="G37" s="75">
        <v>5.7657785610636711</v>
      </c>
      <c r="H37" s="75">
        <v>5.2753620938267627</v>
      </c>
      <c r="I37" s="89">
        <v>-1.0602135627810316</v>
      </c>
      <c r="J37" s="89">
        <v>-2.8920879187979143</v>
      </c>
    </row>
    <row r="38" spans="1:10" x14ac:dyDescent="0.35">
      <c r="A38" s="79" t="s">
        <v>58</v>
      </c>
      <c r="B38" s="63"/>
      <c r="C38" s="63"/>
      <c r="D38" s="63"/>
      <c r="E38" s="63"/>
      <c r="F38" s="63"/>
      <c r="G38" s="63"/>
      <c r="H38" s="63"/>
      <c r="I38" s="63"/>
      <c r="J38" s="63"/>
    </row>
    <row r="39" spans="1:10" x14ac:dyDescent="0.35">
      <c r="A39" s="79" t="s">
        <v>59</v>
      </c>
      <c r="B39" s="63"/>
      <c r="C39" s="63"/>
      <c r="D39" s="63"/>
      <c r="E39" s="63"/>
      <c r="F39" s="63"/>
      <c r="G39" s="63"/>
      <c r="H39" s="63"/>
      <c r="I39" s="63"/>
      <c r="J39" s="63"/>
    </row>
    <row r="40" spans="1:10" x14ac:dyDescent="0.35">
      <c r="A40" s="79" t="s">
        <v>60</v>
      </c>
      <c r="B40" s="63"/>
      <c r="C40" s="63"/>
      <c r="D40" s="63"/>
      <c r="E40" s="63"/>
      <c r="F40" s="63"/>
      <c r="G40" s="63"/>
      <c r="H40" s="63"/>
      <c r="I40" s="63"/>
      <c r="J40" s="63"/>
    </row>
    <row r="41" spans="1:10" x14ac:dyDescent="0.35">
      <c r="A41" s="79" t="s">
        <v>61</v>
      </c>
      <c r="B41" s="63"/>
      <c r="C41" s="63"/>
      <c r="D41" s="63"/>
      <c r="E41" s="63"/>
      <c r="F41" s="63"/>
      <c r="G41" s="63"/>
      <c r="H41" s="63"/>
      <c r="I41" s="63"/>
      <c r="J41" s="63"/>
    </row>
    <row r="42" spans="1:10" x14ac:dyDescent="0.35">
      <c r="A42" s="245" t="s">
        <v>62</v>
      </c>
      <c r="B42" s="245"/>
      <c r="C42" s="245"/>
      <c r="D42" s="245"/>
      <c r="E42" s="245"/>
      <c r="F42" s="245"/>
      <c r="G42" s="245"/>
      <c r="H42" s="245"/>
      <c r="I42" s="245"/>
      <c r="J42" s="245"/>
    </row>
    <row r="43" spans="1:10" x14ac:dyDescent="0.35">
      <c r="A43" s="79" t="s">
        <v>63</v>
      </c>
      <c r="B43" s="63"/>
      <c r="C43" s="63"/>
      <c r="D43" s="63"/>
      <c r="E43" s="63"/>
      <c r="F43" s="63"/>
      <c r="G43" s="63"/>
      <c r="H43" s="63"/>
      <c r="I43" s="63"/>
      <c r="J43" s="63"/>
    </row>
    <row r="44" spans="1:10" x14ac:dyDescent="0.35">
      <c r="A44" s="79" t="s">
        <v>64</v>
      </c>
      <c r="B44" s="63"/>
      <c r="C44" s="63"/>
      <c r="D44" s="63"/>
      <c r="E44" s="63"/>
      <c r="F44" s="63"/>
      <c r="G44" s="63"/>
      <c r="H44" s="63"/>
      <c r="I44" s="63"/>
      <c r="J44" s="63"/>
    </row>
    <row r="45" spans="1:10" x14ac:dyDescent="0.35">
      <c r="A45" s="79" t="s">
        <v>65</v>
      </c>
      <c r="B45" s="63"/>
      <c r="C45" s="63"/>
      <c r="D45" s="63"/>
      <c r="E45" s="63"/>
      <c r="F45" s="63"/>
      <c r="G45" s="63"/>
      <c r="H45" s="63"/>
      <c r="I45" s="63"/>
      <c r="J45" s="63"/>
    </row>
    <row r="46" spans="1:10" x14ac:dyDescent="0.35">
      <c r="A46" s="245" t="s">
        <v>66</v>
      </c>
      <c r="B46" s="245"/>
      <c r="C46" s="245"/>
      <c r="D46" s="245"/>
      <c r="E46" s="245"/>
      <c r="F46" s="245"/>
      <c r="G46" s="245"/>
      <c r="H46" s="245"/>
      <c r="I46" s="245"/>
      <c r="J46" s="245"/>
    </row>
    <row r="47" spans="1:10" ht="15" thickBot="1" x14ac:dyDescent="0.4">
      <c r="A47" s="79" t="s">
        <v>67</v>
      </c>
      <c r="B47" s="78"/>
      <c r="C47" s="78"/>
      <c r="D47" s="78"/>
      <c r="E47" s="78"/>
      <c r="F47" s="78"/>
      <c r="G47" s="78"/>
      <c r="H47" s="78"/>
      <c r="I47" s="78"/>
      <c r="J47" s="78"/>
    </row>
    <row r="48" spans="1:10" x14ac:dyDescent="0.35">
      <c r="A48" s="56" t="s">
        <v>68</v>
      </c>
      <c r="B48" s="56"/>
      <c r="C48" s="56"/>
      <c r="D48" s="56"/>
      <c r="E48" s="56"/>
      <c r="F48" s="56"/>
      <c r="G48" s="56"/>
      <c r="H48" s="56"/>
      <c r="I48" s="56"/>
      <c r="J48" s="56"/>
    </row>
  </sheetData>
  <mergeCells count="2">
    <mergeCell ref="A42:J42"/>
    <mergeCell ref="A46:J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C2F27-33D7-4830-9145-F8254FE32681}">
  <sheetPr>
    <tabColor theme="7" tint="0.79998168889431442"/>
  </sheetPr>
  <dimension ref="A1:I52"/>
  <sheetViews>
    <sheetView topLeftCell="A26" workbookViewId="0">
      <selection activeCell="J14" sqref="J14"/>
    </sheetView>
  </sheetViews>
  <sheetFormatPr defaultColWidth="11.453125" defaultRowHeight="14.5" x14ac:dyDescent="0.35"/>
  <sheetData>
    <row r="1" spans="1:9" x14ac:dyDescent="0.35">
      <c r="A1" s="96" t="s">
        <v>128</v>
      </c>
      <c r="B1" s="96" t="s">
        <v>129</v>
      </c>
      <c r="C1" s="95"/>
      <c r="D1" s="95"/>
      <c r="E1" s="95"/>
      <c r="F1" s="95"/>
      <c r="G1" s="95"/>
      <c r="H1" s="95"/>
      <c r="I1" s="95"/>
    </row>
    <row r="2" spans="1:9" x14ac:dyDescent="0.35">
      <c r="A2" s="246" t="s">
        <v>130</v>
      </c>
      <c r="B2" s="247"/>
      <c r="C2" s="248" t="s">
        <v>131</v>
      </c>
      <c r="D2" s="249"/>
      <c r="E2" s="249"/>
      <c r="F2" s="249"/>
      <c r="G2" s="249"/>
      <c r="H2" s="249"/>
      <c r="I2" s="250"/>
    </row>
    <row r="3" spans="1:9" x14ac:dyDescent="0.35">
      <c r="A3" s="246" t="s">
        <v>132</v>
      </c>
      <c r="B3" s="247"/>
      <c r="C3" s="248" t="s">
        <v>133</v>
      </c>
      <c r="D3" s="249"/>
      <c r="E3" s="249"/>
      <c r="F3" s="249"/>
      <c r="G3" s="249"/>
      <c r="H3" s="249"/>
      <c r="I3" s="250"/>
    </row>
    <row r="4" spans="1:9" x14ac:dyDescent="0.35">
      <c r="A4" s="246" t="s">
        <v>134</v>
      </c>
      <c r="B4" s="247"/>
      <c r="C4" s="253" t="s">
        <v>135</v>
      </c>
      <c r="D4" s="254"/>
      <c r="E4" s="254"/>
      <c r="F4" s="254"/>
      <c r="G4" s="254"/>
      <c r="H4" s="254"/>
      <c r="I4" s="255"/>
    </row>
    <row r="5" spans="1:9" x14ac:dyDescent="0.35">
      <c r="A5" s="246" t="s">
        <v>136</v>
      </c>
      <c r="B5" s="247"/>
      <c r="C5" s="248" t="s">
        <v>137</v>
      </c>
      <c r="D5" s="249"/>
      <c r="E5" s="249"/>
      <c r="F5" s="249"/>
      <c r="G5" s="249"/>
      <c r="H5" s="249"/>
      <c r="I5" s="250"/>
    </row>
    <row r="6" spans="1:9" x14ac:dyDescent="0.35">
      <c r="A6" s="251" t="s">
        <v>138</v>
      </c>
      <c r="B6" s="252"/>
      <c r="C6" s="97" t="s">
        <v>139</v>
      </c>
      <c r="D6" s="97" t="s">
        <v>140</v>
      </c>
      <c r="E6" s="97" t="s">
        <v>141</v>
      </c>
      <c r="F6" s="97" t="s">
        <v>142</v>
      </c>
      <c r="G6" s="97" t="s">
        <v>143</v>
      </c>
      <c r="H6" s="97" t="s">
        <v>144</v>
      </c>
      <c r="I6" s="97" t="s">
        <v>145</v>
      </c>
    </row>
    <row r="7" spans="1:9" ht="21.5" x14ac:dyDescent="0.35">
      <c r="A7" s="98" t="s">
        <v>146</v>
      </c>
      <c r="B7" s="99" t="s">
        <v>54</v>
      </c>
      <c r="C7" s="99" t="s">
        <v>54</v>
      </c>
      <c r="D7" s="99" t="s">
        <v>54</v>
      </c>
      <c r="E7" s="99" t="s">
        <v>54</v>
      </c>
      <c r="F7" s="99" t="s">
        <v>54</v>
      </c>
      <c r="G7" s="99" t="s">
        <v>54</v>
      </c>
      <c r="H7" s="99" t="s">
        <v>54</v>
      </c>
      <c r="I7" s="99" t="s">
        <v>54</v>
      </c>
    </row>
    <row r="8" spans="1:9" x14ac:dyDescent="0.35">
      <c r="A8" s="100" t="s">
        <v>147</v>
      </c>
      <c r="B8" s="99" t="s">
        <v>54</v>
      </c>
      <c r="C8" s="101">
        <v>114.250326142345</v>
      </c>
      <c r="D8" s="101">
        <v>113.98526378055</v>
      </c>
      <c r="E8" s="101">
        <v>125.581025980486</v>
      </c>
      <c r="F8" s="101">
        <v>122.977047676941</v>
      </c>
      <c r="G8" s="101">
        <v>119.014995936901</v>
      </c>
      <c r="H8" s="101">
        <v>121.958068159143</v>
      </c>
      <c r="I8" s="101">
        <v>115.813786497389</v>
      </c>
    </row>
    <row r="9" spans="1:9" x14ac:dyDescent="0.35">
      <c r="A9" s="91"/>
      <c r="B9" s="92"/>
      <c r="C9" s="94"/>
      <c r="D9" s="94"/>
      <c r="E9" s="94"/>
      <c r="F9" s="94"/>
      <c r="G9" s="94"/>
      <c r="H9" s="94"/>
      <c r="I9" s="94"/>
    </row>
    <row r="10" spans="1:9" x14ac:dyDescent="0.35">
      <c r="A10" s="102" t="s">
        <v>148</v>
      </c>
      <c r="B10" s="95"/>
      <c r="C10" s="95"/>
      <c r="D10" s="95"/>
      <c r="E10" s="95"/>
      <c r="F10" s="95"/>
      <c r="G10" s="95"/>
      <c r="H10" s="95"/>
      <c r="I10" s="95"/>
    </row>
    <row r="12" spans="1:9" x14ac:dyDescent="0.35">
      <c r="A12">
        <v>2021</v>
      </c>
      <c r="B12" t="s">
        <v>29</v>
      </c>
    </row>
    <row r="13" spans="1:9" x14ac:dyDescent="0.35">
      <c r="A13">
        <f>(D8+E8)/2</f>
        <v>119.78314488051799</v>
      </c>
    </row>
    <row r="16" spans="1:9" x14ac:dyDescent="0.35">
      <c r="A16" s="246" t="s">
        <v>130</v>
      </c>
      <c r="B16" s="247"/>
      <c r="C16" s="248" t="s">
        <v>131</v>
      </c>
      <c r="D16" s="249"/>
      <c r="E16" s="249"/>
      <c r="F16" s="249"/>
      <c r="G16" s="249"/>
      <c r="H16" s="249"/>
      <c r="I16" s="250"/>
    </row>
    <row r="17" spans="1:9" x14ac:dyDescent="0.35">
      <c r="A17" s="246" t="s">
        <v>132</v>
      </c>
      <c r="B17" s="247"/>
      <c r="C17" s="248" t="s">
        <v>73</v>
      </c>
      <c r="D17" s="249"/>
      <c r="E17" s="249"/>
      <c r="F17" s="249"/>
      <c r="G17" s="249"/>
      <c r="H17" s="249"/>
      <c r="I17" s="250"/>
    </row>
    <row r="18" spans="1:9" x14ac:dyDescent="0.35">
      <c r="A18" s="246" t="s">
        <v>134</v>
      </c>
      <c r="B18" s="247"/>
      <c r="C18" s="253" t="s">
        <v>135</v>
      </c>
      <c r="D18" s="254"/>
      <c r="E18" s="254"/>
      <c r="F18" s="254"/>
      <c r="G18" s="254"/>
      <c r="H18" s="254"/>
      <c r="I18" s="255"/>
    </row>
    <row r="19" spans="1:9" x14ac:dyDescent="0.35">
      <c r="A19" s="246" t="s">
        <v>136</v>
      </c>
      <c r="B19" s="247"/>
      <c r="C19" s="248" t="s">
        <v>137</v>
      </c>
      <c r="D19" s="249"/>
      <c r="E19" s="249"/>
      <c r="F19" s="249"/>
      <c r="G19" s="249"/>
      <c r="H19" s="249"/>
      <c r="I19" s="250"/>
    </row>
    <row r="20" spans="1:9" x14ac:dyDescent="0.35">
      <c r="A20" s="251" t="s">
        <v>138</v>
      </c>
      <c r="B20" s="252"/>
      <c r="C20" s="97" t="s">
        <v>139</v>
      </c>
      <c r="D20" s="97" t="s">
        <v>140</v>
      </c>
      <c r="E20" s="97" t="s">
        <v>141</v>
      </c>
      <c r="F20" s="97" t="s">
        <v>142</v>
      </c>
      <c r="G20" s="97" t="s">
        <v>143</v>
      </c>
      <c r="H20" s="97" t="s">
        <v>144</v>
      </c>
      <c r="I20" s="97" t="s">
        <v>145</v>
      </c>
    </row>
    <row r="21" spans="1:9" ht="21.5" x14ac:dyDescent="0.35">
      <c r="A21" s="98" t="s">
        <v>146</v>
      </c>
      <c r="B21" s="99" t="s">
        <v>54</v>
      </c>
      <c r="C21" s="99" t="s">
        <v>54</v>
      </c>
      <c r="D21" s="99" t="s">
        <v>54</v>
      </c>
      <c r="E21" s="99" t="s">
        <v>54</v>
      </c>
      <c r="F21" s="99" t="s">
        <v>54</v>
      </c>
      <c r="G21" s="99" t="s">
        <v>54</v>
      </c>
      <c r="H21" s="99" t="s">
        <v>54</v>
      </c>
      <c r="I21" s="99" t="s">
        <v>54</v>
      </c>
    </row>
    <row r="22" spans="1:9" x14ac:dyDescent="0.35">
      <c r="A22" s="100" t="s">
        <v>147</v>
      </c>
      <c r="B22" s="99" t="s">
        <v>54</v>
      </c>
      <c r="C22" s="101">
        <v>1187.80148859819</v>
      </c>
      <c r="D22" s="101">
        <v>1126.0944076727101</v>
      </c>
      <c r="E22" s="101">
        <v>1238.3904210491</v>
      </c>
      <c r="F22" s="101">
        <v>1261.2898228629199</v>
      </c>
      <c r="G22" s="101">
        <v>1276.4864668309201</v>
      </c>
      <c r="H22" s="101">
        <v>1388.82347902735</v>
      </c>
      <c r="I22" s="101">
        <v>1378.0906560592</v>
      </c>
    </row>
    <row r="23" spans="1:9" x14ac:dyDescent="0.35">
      <c r="A23" s="102" t="s">
        <v>149</v>
      </c>
      <c r="B23" s="95"/>
      <c r="C23" s="95"/>
      <c r="D23" s="95"/>
      <c r="E23" s="95"/>
      <c r="F23" s="95"/>
      <c r="G23" s="95"/>
      <c r="H23" s="95"/>
      <c r="I23" s="95"/>
    </row>
    <row r="25" spans="1:9" x14ac:dyDescent="0.35">
      <c r="A25">
        <v>2021</v>
      </c>
      <c r="B25" t="s">
        <v>29</v>
      </c>
    </row>
    <row r="26" spans="1:9" x14ac:dyDescent="0.35">
      <c r="A26">
        <f>(D22+E22)/2</f>
        <v>1182.2424143609051</v>
      </c>
    </row>
    <row r="29" spans="1:9" x14ac:dyDescent="0.35">
      <c r="A29" s="246" t="s">
        <v>130</v>
      </c>
      <c r="B29" s="247"/>
      <c r="C29" s="248" t="s">
        <v>131</v>
      </c>
      <c r="D29" s="249"/>
      <c r="E29" s="249"/>
      <c r="F29" s="249"/>
      <c r="G29" s="249"/>
      <c r="H29" s="249"/>
      <c r="I29" s="250"/>
    </row>
    <row r="30" spans="1:9" x14ac:dyDescent="0.35">
      <c r="A30" s="246" t="s">
        <v>132</v>
      </c>
      <c r="B30" s="247"/>
      <c r="C30" s="248" t="s">
        <v>150</v>
      </c>
      <c r="D30" s="249"/>
      <c r="E30" s="249"/>
      <c r="F30" s="249"/>
      <c r="G30" s="249"/>
      <c r="H30" s="249"/>
      <c r="I30" s="250"/>
    </row>
    <row r="31" spans="1:9" x14ac:dyDescent="0.35">
      <c r="A31" s="246" t="s">
        <v>134</v>
      </c>
      <c r="B31" s="247"/>
      <c r="C31" s="253" t="s">
        <v>135</v>
      </c>
      <c r="D31" s="254"/>
      <c r="E31" s="254"/>
      <c r="F31" s="254"/>
      <c r="G31" s="254"/>
      <c r="H31" s="254"/>
      <c r="I31" s="255"/>
    </row>
    <row r="32" spans="1:9" x14ac:dyDescent="0.35">
      <c r="A32" s="246" t="s">
        <v>136</v>
      </c>
      <c r="B32" s="247"/>
      <c r="C32" s="248" t="s">
        <v>137</v>
      </c>
      <c r="D32" s="249"/>
      <c r="E32" s="249"/>
      <c r="F32" s="249"/>
      <c r="G32" s="249"/>
      <c r="H32" s="249"/>
      <c r="I32" s="250"/>
    </row>
    <row r="33" spans="1:9" x14ac:dyDescent="0.35">
      <c r="A33" s="251" t="s">
        <v>138</v>
      </c>
      <c r="B33" s="252"/>
      <c r="C33" s="97" t="s">
        <v>139</v>
      </c>
      <c r="D33" s="97" t="s">
        <v>140</v>
      </c>
      <c r="E33" s="97" t="s">
        <v>141</v>
      </c>
      <c r="F33" s="97" t="s">
        <v>142</v>
      </c>
      <c r="G33" s="97" t="s">
        <v>143</v>
      </c>
      <c r="H33" s="97" t="s">
        <v>144</v>
      </c>
      <c r="I33" s="97" t="s">
        <v>145</v>
      </c>
    </row>
    <row r="34" spans="1:9" ht="21.5" x14ac:dyDescent="0.35">
      <c r="A34" s="98" t="s">
        <v>146</v>
      </c>
      <c r="B34" s="99" t="s">
        <v>54</v>
      </c>
      <c r="C34" s="99" t="s">
        <v>54</v>
      </c>
      <c r="D34" s="99" t="s">
        <v>54</v>
      </c>
      <c r="E34" s="99" t="s">
        <v>54</v>
      </c>
      <c r="F34" s="99" t="s">
        <v>54</v>
      </c>
      <c r="G34" s="99" t="s">
        <v>54</v>
      </c>
      <c r="H34" s="99" t="s">
        <v>54</v>
      </c>
      <c r="I34" s="99" t="s">
        <v>54</v>
      </c>
    </row>
    <row r="35" spans="1:9" x14ac:dyDescent="0.35">
      <c r="A35" s="100" t="s">
        <v>147</v>
      </c>
      <c r="B35" s="99" t="s">
        <v>54</v>
      </c>
      <c r="C35" s="101">
        <v>248.88098865273199</v>
      </c>
      <c r="D35" s="101">
        <v>148.645095319717</v>
      </c>
      <c r="E35" s="101">
        <v>275.65110676391498</v>
      </c>
      <c r="F35" s="101">
        <v>284.79394810776802</v>
      </c>
      <c r="G35" s="101">
        <v>296.01794056123202</v>
      </c>
      <c r="H35" s="101">
        <v>342.72059692247097</v>
      </c>
      <c r="I35" s="101">
        <v>375.04878223800802</v>
      </c>
    </row>
    <row r="36" spans="1:9" x14ac:dyDescent="0.35">
      <c r="A36" s="102" t="s">
        <v>151</v>
      </c>
      <c r="B36" s="95"/>
      <c r="C36" s="95"/>
      <c r="D36" s="95"/>
      <c r="E36" s="95"/>
      <c r="F36" s="95"/>
      <c r="G36" s="95"/>
      <c r="H36" s="95"/>
      <c r="I36" s="95"/>
    </row>
    <row r="38" spans="1:9" x14ac:dyDescent="0.35">
      <c r="A38">
        <v>2021</v>
      </c>
      <c r="B38" t="s">
        <v>29</v>
      </c>
    </row>
    <row r="39" spans="1:9" x14ac:dyDescent="0.35">
      <c r="A39">
        <f>(D35+E35)/2</f>
        <v>212.14810104181601</v>
      </c>
    </row>
    <row r="42" spans="1:9" x14ac:dyDescent="0.35">
      <c r="A42" s="246" t="s">
        <v>130</v>
      </c>
      <c r="B42" s="247"/>
      <c r="C42" s="248" t="s">
        <v>131</v>
      </c>
      <c r="D42" s="249"/>
      <c r="E42" s="249"/>
      <c r="F42" s="249"/>
      <c r="G42" s="249"/>
      <c r="H42" s="249"/>
      <c r="I42" s="250"/>
    </row>
    <row r="43" spans="1:9" x14ac:dyDescent="0.35">
      <c r="A43" s="246" t="s">
        <v>132</v>
      </c>
      <c r="B43" s="247"/>
      <c r="C43" s="248" t="s">
        <v>152</v>
      </c>
      <c r="D43" s="249"/>
      <c r="E43" s="249"/>
      <c r="F43" s="249"/>
      <c r="G43" s="249"/>
      <c r="H43" s="249"/>
      <c r="I43" s="250"/>
    </row>
    <row r="44" spans="1:9" x14ac:dyDescent="0.35">
      <c r="A44" s="246" t="s">
        <v>134</v>
      </c>
      <c r="B44" s="247"/>
      <c r="C44" s="253" t="s">
        <v>135</v>
      </c>
      <c r="D44" s="254"/>
      <c r="E44" s="254"/>
      <c r="F44" s="254"/>
      <c r="G44" s="254"/>
      <c r="H44" s="254"/>
      <c r="I44" s="255"/>
    </row>
    <row r="45" spans="1:9" x14ac:dyDescent="0.35">
      <c r="A45" s="246" t="s">
        <v>136</v>
      </c>
      <c r="B45" s="247"/>
      <c r="C45" s="248" t="s">
        <v>137</v>
      </c>
      <c r="D45" s="249"/>
      <c r="E45" s="249"/>
      <c r="F45" s="249"/>
      <c r="G45" s="249"/>
      <c r="H45" s="249"/>
      <c r="I45" s="250"/>
    </row>
    <row r="46" spans="1:9" x14ac:dyDescent="0.35">
      <c r="A46" s="251" t="s">
        <v>138</v>
      </c>
      <c r="B46" s="252"/>
      <c r="C46" s="97" t="s">
        <v>139</v>
      </c>
      <c r="D46" s="97" t="s">
        <v>140</v>
      </c>
      <c r="E46" s="97" t="s">
        <v>141</v>
      </c>
      <c r="F46" s="97" t="s">
        <v>142</v>
      </c>
      <c r="G46" s="97" t="s">
        <v>143</v>
      </c>
      <c r="H46" s="97" t="s">
        <v>144</v>
      </c>
      <c r="I46" s="97" t="s">
        <v>145</v>
      </c>
    </row>
    <row r="47" spans="1:9" ht="21.5" x14ac:dyDescent="0.35">
      <c r="A47" s="98" t="s">
        <v>146</v>
      </c>
      <c r="B47" s="99" t="s">
        <v>54</v>
      </c>
      <c r="C47" s="99" t="s">
        <v>54</v>
      </c>
      <c r="D47" s="99" t="s">
        <v>54</v>
      </c>
      <c r="E47" s="99" t="s">
        <v>54</v>
      </c>
      <c r="F47" s="99" t="s">
        <v>54</v>
      </c>
      <c r="G47" s="99" t="s">
        <v>54</v>
      </c>
      <c r="H47" s="99" t="s">
        <v>54</v>
      </c>
      <c r="I47" s="99" t="s">
        <v>54</v>
      </c>
    </row>
    <row r="48" spans="1:9" x14ac:dyDescent="0.35">
      <c r="A48" s="100" t="s">
        <v>147</v>
      </c>
      <c r="B48" s="99" t="s">
        <v>54</v>
      </c>
      <c r="C48" s="101">
        <v>205.86692445657101</v>
      </c>
      <c r="D48" s="101">
        <v>129.521277489863</v>
      </c>
      <c r="E48" s="101">
        <v>209.360880673579</v>
      </c>
      <c r="F48" s="101">
        <v>222.00801194120501</v>
      </c>
      <c r="G48" s="101">
        <v>233.037738229962</v>
      </c>
      <c r="H48" s="101">
        <v>306.35208315198503</v>
      </c>
      <c r="I48" s="101">
        <v>368.87164563360801</v>
      </c>
    </row>
    <row r="49" spans="1:9" x14ac:dyDescent="0.35">
      <c r="A49" s="102" t="s">
        <v>151</v>
      </c>
      <c r="B49" s="95"/>
      <c r="C49" s="95"/>
      <c r="D49" s="95"/>
      <c r="E49" s="95"/>
      <c r="F49" s="95"/>
      <c r="G49" s="95"/>
      <c r="H49" s="95"/>
      <c r="I49" s="95"/>
    </row>
    <row r="51" spans="1:9" x14ac:dyDescent="0.35">
      <c r="A51">
        <v>2021</v>
      </c>
      <c r="B51" t="s">
        <v>29</v>
      </c>
    </row>
    <row r="52" spans="1:9" x14ac:dyDescent="0.35">
      <c r="A52">
        <f>(D48+E48)/2</f>
        <v>169.441079081721</v>
      </c>
    </row>
  </sheetData>
  <mergeCells count="36">
    <mergeCell ref="A5:B5"/>
    <mergeCell ref="C5:I5"/>
    <mergeCell ref="A6:B6"/>
    <mergeCell ref="A2:B2"/>
    <mergeCell ref="C2:I2"/>
    <mergeCell ref="A3:B3"/>
    <mergeCell ref="C3:I3"/>
    <mergeCell ref="A4:B4"/>
    <mergeCell ref="C4:I4"/>
    <mergeCell ref="A19:B19"/>
    <mergeCell ref="C19:I19"/>
    <mergeCell ref="A20:B20"/>
    <mergeCell ref="A16:B16"/>
    <mergeCell ref="C16:I16"/>
    <mergeCell ref="A17:B17"/>
    <mergeCell ref="C17:I17"/>
    <mergeCell ref="A18:B18"/>
    <mergeCell ref="C18:I18"/>
    <mergeCell ref="A32:B32"/>
    <mergeCell ref="C32:I32"/>
    <mergeCell ref="A33:B33"/>
    <mergeCell ref="A29:B29"/>
    <mergeCell ref="C29:I29"/>
    <mergeCell ref="A30:B30"/>
    <mergeCell ref="C30:I30"/>
    <mergeCell ref="A31:B31"/>
    <mergeCell ref="C31:I31"/>
    <mergeCell ref="A45:B45"/>
    <mergeCell ref="C45:I45"/>
    <mergeCell ref="A46:B46"/>
    <mergeCell ref="A42:B42"/>
    <mergeCell ref="C42:I42"/>
    <mergeCell ref="A43:B43"/>
    <mergeCell ref="C43:I43"/>
    <mergeCell ref="A44:B44"/>
    <mergeCell ref="C44:I44"/>
  </mergeCells>
  <hyperlinks>
    <hyperlink ref="C4" r:id="rId1" display="http://stats.oecd.org/OECDStat_Metadata/ShowMetadata.ashx?Dataset=ITF_OUTLOOK_2023_URB_PASS&amp;Coords=[SCENARIO].[CURRENT]&amp;ShowOnWeb=true&amp;Lang=en" xr:uid="{00000000-0004-0000-0400-000001000000}"/>
    <hyperlink ref="A10" r:id="rId2" display="https://stats-1.oecd.org/index.aspx?DatasetCode=ITF_OUTLOOK_2023_URB_PASS" xr:uid="{00000000-0004-0000-0400-000002000000}"/>
    <hyperlink ref="C18" r:id="rId3" display="http://stats.oecd.org/OECDStat_Metadata/ShowMetadata.ashx?Dataset=ITF_OUTLOOK_2023_URB_PASS&amp;Coords=[SCENARIO].[CURRENT]&amp;ShowOnWeb=true&amp;Lang=en" xr:uid="{00000000-0004-0000-0400-000004000000}"/>
    <hyperlink ref="A23" r:id="rId4" display="https://stats-1.oecd.org/index.aspx?DatasetCode=ITF_OUTLOOK_2023_URB_PASS" xr:uid="{00000000-0004-0000-0400-000005000000}"/>
    <hyperlink ref="C31" r:id="rId5" display="http://stats.oecd.org/OECDStat_Metadata/ShowMetadata.ashx?Dataset=ITF_OUTLOOK_2023_URB_PASS&amp;Coords=[SCENARIO].[CURRENT]&amp;ShowOnWeb=true&amp;Lang=en" xr:uid="{00000000-0004-0000-0400-000007000000}"/>
    <hyperlink ref="A36" r:id="rId6" display="https://stats-1.oecd.org/index.aspx?DatasetCode=ITF_OUTLOOK_2023_URB_PASS" xr:uid="{00000000-0004-0000-0400-000008000000}"/>
    <hyperlink ref="C44" r:id="rId7" display="http://stats.oecd.org/OECDStat_Metadata/ShowMetadata.ashx?Dataset=ITF_OUTLOOK_2023_URB_PASS&amp;Coords=[SCENARIO].[CURRENT]&amp;ShowOnWeb=true&amp;Lang=en" xr:uid="{00000000-0004-0000-0400-00000A000000}"/>
    <hyperlink ref="A49" r:id="rId8" display="https://stats-1.oecd.org/index.aspx?DatasetCode=ITF_OUTLOOK_2023_URB_PASS" xr:uid="{00000000-0004-0000-0400-00000B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D559-1047-42A3-9EE1-472E8FCFBF40}">
  <sheetPr>
    <tabColor theme="5" tint="0.79998168889431442"/>
  </sheetPr>
  <dimension ref="A1:AF92"/>
  <sheetViews>
    <sheetView zoomScale="85" zoomScaleNormal="85" workbookViewId="0">
      <selection activeCell="D6" sqref="D6"/>
    </sheetView>
  </sheetViews>
  <sheetFormatPr defaultColWidth="11.453125" defaultRowHeight="14.5" x14ac:dyDescent="0.35"/>
  <cols>
    <col min="1" max="1" width="16.453125" customWidth="1"/>
    <col min="2" max="2" width="18.453125" customWidth="1"/>
    <col min="3" max="3" width="16.453125" customWidth="1"/>
    <col min="4" max="4" width="16.1796875" bestFit="1" customWidth="1"/>
    <col min="5" max="5" width="15.81640625" customWidth="1"/>
    <col min="6" max="10" width="15.1796875" bestFit="1" customWidth="1"/>
  </cols>
  <sheetData>
    <row r="1" spans="1:32" ht="72.5" x14ac:dyDescent="0.35">
      <c r="B1" s="39" t="s">
        <v>153</v>
      </c>
      <c r="C1">
        <v>2021</v>
      </c>
      <c r="D1">
        <v>2025</v>
      </c>
      <c r="E1">
        <v>2030</v>
      </c>
      <c r="F1">
        <v>2035</v>
      </c>
      <c r="G1">
        <v>2040</v>
      </c>
      <c r="H1">
        <v>2045</v>
      </c>
      <c r="I1">
        <v>2050</v>
      </c>
    </row>
    <row r="2" spans="1:32" x14ac:dyDescent="0.35">
      <c r="A2" s="256" t="s">
        <v>4</v>
      </c>
      <c r="B2" s="41" t="s">
        <v>154</v>
      </c>
      <c r="C2">
        <f>'REF2020'!F7/'REF2020'!$F$7</f>
        <v>1</v>
      </c>
      <c r="D2">
        <f>'REF2020'!G7/'REF2020'!$F$7</f>
        <v>1.1634745153116497</v>
      </c>
      <c r="E2">
        <f>'REF2020'!H7/'REF2020'!$F$7</f>
        <v>1.2314800798622776</v>
      </c>
      <c r="F2">
        <f>'REF2020'!I7/'REF2020'!$F$7</f>
        <v>1.2690838269198614</v>
      </c>
      <c r="G2">
        <f>'REF2020'!J7/'REF2020'!$F$7</f>
        <v>1.3059430702351729</v>
      </c>
      <c r="H2">
        <f>'REF2020'!K7/'REF2020'!$F$7</f>
        <v>1.330266052376659</v>
      </c>
      <c r="I2">
        <f>'REF2020'!L7/'REF2020'!$F$7</f>
        <v>1.3648517983604793</v>
      </c>
    </row>
    <row r="3" spans="1:32" x14ac:dyDescent="0.35">
      <c r="A3" s="256"/>
      <c r="B3" s="41" t="s">
        <v>155</v>
      </c>
      <c r="C3">
        <f>'REF2020'!F6/'REF2020'!$F$6</f>
        <v>1</v>
      </c>
      <c r="D3">
        <f>'REF2020'!G6/'REF2020'!$F$6</f>
        <v>1.4391959370744956</v>
      </c>
      <c r="E3">
        <f>'REF2020'!H6/'REF2020'!$F$6</f>
        <v>1.5200617460519765</v>
      </c>
      <c r="F3">
        <f>'REF2020'!I6/'REF2020'!$F$6</f>
        <v>1.5433295957684927</v>
      </c>
      <c r="G3">
        <f>'REF2020'!J6/'REF2020'!$F$6</f>
        <v>1.5931884518355643</v>
      </c>
      <c r="H3">
        <f>'REF2020'!K6/'REF2020'!$F$6</f>
        <v>1.6258429051629266</v>
      </c>
      <c r="I3">
        <f>'REF2020'!L6/'REF2020'!$F$6</f>
        <v>1.6461471416967619</v>
      </c>
    </row>
    <row r="4" spans="1:32" x14ac:dyDescent="0.35">
      <c r="A4" s="256"/>
      <c r="B4" s="41" t="s">
        <v>156</v>
      </c>
      <c r="C4">
        <f>('REF2020'!F10*C24)/('REF2020'!F10*C24)</f>
        <v>1</v>
      </c>
      <c r="D4">
        <f>'REF2020'!G10/('REF2020'!$F$10)</f>
        <v>2.1488289075114175</v>
      </c>
      <c r="E4">
        <f>'REF2020'!H10/('REF2020'!$F$10)</f>
        <v>2.4294212557915524</v>
      </c>
      <c r="F4">
        <f>'REF2020'!I10/('REF2020'!$F$10)</f>
        <v>2.6510526745988745</v>
      </c>
      <c r="G4">
        <f>'REF2020'!J10/('REF2020'!$F$10)</f>
        <v>2.8675167656718572</v>
      </c>
      <c r="H4">
        <f>'REF2020'!K10/('REF2020'!$F$10)</f>
        <v>3.032409183064781</v>
      </c>
      <c r="I4">
        <f>'REF2020'!L10/('REF2020'!$F$10)</f>
        <v>3.186031491797253</v>
      </c>
    </row>
    <row r="5" spans="1:32" x14ac:dyDescent="0.35">
      <c r="A5" s="256"/>
      <c r="B5" s="41" t="s">
        <v>157</v>
      </c>
      <c r="C5">
        <f>'REF2020'!F9/'REF2020'!$F$9</f>
        <v>1</v>
      </c>
      <c r="D5">
        <f>'REF2020'!G9/'REF2020'!$F$9</f>
        <v>1.9980266360620085</v>
      </c>
      <c r="E5">
        <f>'REF2020'!H9/'REF2020'!$F$9</f>
        <v>2.1494775265006467</v>
      </c>
      <c r="F5">
        <f>'REF2020'!I9/'REF2020'!$F$9</f>
        <v>2.3659228210459093</v>
      </c>
      <c r="G5">
        <f>'REF2020'!J9/'REF2020'!$F$9</f>
        <v>2.4952664470575985</v>
      </c>
      <c r="H5">
        <f>'REF2020'!K9/'REF2020'!$F$9</f>
        <v>2.6637880009755204</v>
      </c>
      <c r="I5">
        <f>'REF2020'!L9/'REF2020'!$F$9</f>
        <v>2.7938404316907115</v>
      </c>
    </row>
    <row r="6" spans="1:32" x14ac:dyDescent="0.35">
      <c r="A6" s="256"/>
      <c r="B6" s="41" t="s">
        <v>158</v>
      </c>
      <c r="C6">
        <f>'REF2020'!F11/'REF2020'!$F$11</f>
        <v>1</v>
      </c>
      <c r="D6">
        <f>'REF2020'!G11/'REF2020'!$F$11</f>
        <v>2.6160146810582736</v>
      </c>
      <c r="E6">
        <f>'REF2020'!H11/'REF2020'!$F$11</f>
        <v>2.7177513009410381</v>
      </c>
      <c r="F6">
        <f>'REF2020'!I11/'REF2020'!$F$11</f>
        <v>2.8303892889693998</v>
      </c>
      <c r="G6">
        <f>'REF2020'!J11/'REF2020'!$F$11</f>
        <v>2.9015535623625746</v>
      </c>
      <c r="H6">
        <f>'REF2020'!K11/'REF2020'!$F$11</f>
        <v>2.9658232749822693</v>
      </c>
      <c r="I6">
        <f>'REF2020'!L11/'REF2020'!$F$11</f>
        <v>3.0307315026490653</v>
      </c>
    </row>
    <row r="7" spans="1:32" x14ac:dyDescent="0.35">
      <c r="A7" s="256"/>
      <c r="B7" s="41" t="s">
        <v>159</v>
      </c>
      <c r="C7">
        <f>'REF2020'!F8/'REF2020'!$F$8</f>
        <v>1</v>
      </c>
      <c r="D7">
        <f>'REF2020'!G8/'REF2020'!$F$8</f>
        <v>1.1755657593858828</v>
      </c>
      <c r="E7">
        <f>'REF2020'!H8/'REF2020'!$F$8</f>
        <v>1.239337070637117</v>
      </c>
      <c r="F7">
        <f>'REF2020'!I8/'REF2020'!$F$8</f>
        <v>1.2938045477495415</v>
      </c>
      <c r="G7">
        <f>'REF2020'!J8/'REF2020'!$F$8</f>
        <v>1.3660738473567711</v>
      </c>
      <c r="H7">
        <f>'REF2020'!K8/'REF2020'!$F$8</f>
        <v>1.4244803079548218</v>
      </c>
      <c r="I7">
        <f>'REF2020'!L8/'REF2020'!$F$8</f>
        <v>1.4829206611769774</v>
      </c>
    </row>
    <row r="8" spans="1:32" x14ac:dyDescent="0.35">
      <c r="A8" s="107"/>
      <c r="B8" s="41"/>
    </row>
    <row r="9" spans="1:32" x14ac:dyDescent="0.35">
      <c r="A9" s="107"/>
      <c r="B9" s="41" t="s">
        <v>160</v>
      </c>
      <c r="C9">
        <f>C10/$C10</f>
        <v>1</v>
      </c>
      <c r="D9">
        <f t="shared" ref="D9:I9" si="0">D10/$C10</f>
        <v>2.148828907511418</v>
      </c>
      <c r="E9">
        <f t="shared" si="0"/>
        <v>2.4294212557915529</v>
      </c>
      <c r="F9">
        <f t="shared" si="0"/>
        <v>2.6510526745988745</v>
      </c>
      <c r="G9">
        <f t="shared" si="0"/>
        <v>2.8675167656718572</v>
      </c>
      <c r="H9">
        <f t="shared" si="0"/>
        <v>3.0324091830647815</v>
      </c>
      <c r="I9">
        <f t="shared" si="0"/>
        <v>3.186031491797253</v>
      </c>
    </row>
    <row r="10" spans="1:32" x14ac:dyDescent="0.35">
      <c r="A10" s="104" t="s">
        <v>161</v>
      </c>
      <c r="B10" s="41" t="s">
        <v>162</v>
      </c>
      <c r="C10" s="108">
        <f>'REF2020'!F10*C24</f>
        <v>825.24525787976597</v>
      </c>
      <c r="D10" s="108">
        <f>'REF2020'!G10*$C$24</f>
        <v>1773.3108659187558</v>
      </c>
      <c r="E10" s="108">
        <f>'REF2020'!H10*$C$24</f>
        <v>2004.8683707342848</v>
      </c>
      <c r="F10" s="108">
        <f>'REF2020'!I10*$C$24</f>
        <v>2187.7686481021915</v>
      </c>
      <c r="G10" s="108">
        <f>'REF2020'!J10*$C$24</f>
        <v>2366.4046127614242</v>
      </c>
      <c r="H10" s="108">
        <f>'REF2020'!K10*$C$24</f>
        <v>2502.481298275266</v>
      </c>
      <c r="I10" s="108">
        <f>'REF2020'!L10*$C$24</f>
        <v>2629.2573800612795</v>
      </c>
      <c r="J10" s="125"/>
    </row>
    <row r="11" spans="1:32" x14ac:dyDescent="0.35">
      <c r="A11" s="107"/>
      <c r="B11" s="41"/>
      <c r="C11" s="108"/>
      <c r="D11" s="108"/>
      <c r="E11" s="108"/>
      <c r="F11" s="108"/>
      <c r="G11" s="108"/>
      <c r="H11" s="108"/>
      <c r="I11" s="108"/>
    </row>
    <row r="12" spans="1:32" x14ac:dyDescent="0.35">
      <c r="A12" s="107"/>
      <c r="B12" s="41"/>
      <c r="C12" s="108"/>
      <c r="D12" s="108"/>
      <c r="E12" s="108"/>
      <c r="F12" s="108"/>
      <c r="G12" s="108"/>
      <c r="H12" s="108"/>
      <c r="I12" s="108"/>
    </row>
    <row r="13" spans="1:32" ht="26" x14ac:dyDescent="0.35">
      <c r="A13" s="130" t="s">
        <v>163</v>
      </c>
      <c r="B13" s="131"/>
      <c r="C13" s="132"/>
      <c r="D13" s="132"/>
      <c r="E13" s="132"/>
      <c r="F13" s="132"/>
      <c r="G13" s="132"/>
      <c r="H13" s="132"/>
      <c r="I13" s="132"/>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row>
    <row r="14" spans="1:32" s="139" customFormat="1" ht="15.5" x14ac:dyDescent="0.35">
      <c r="A14" s="136" t="s">
        <v>164</v>
      </c>
      <c r="B14" s="137"/>
      <c r="C14" s="138"/>
      <c r="D14" s="138"/>
      <c r="E14" s="138"/>
      <c r="F14" s="138"/>
      <c r="G14" s="138"/>
      <c r="H14" s="138"/>
      <c r="I14" s="138"/>
    </row>
    <row r="15" spans="1:32" ht="72.5" x14ac:dyDescent="0.35">
      <c r="B15" s="39" t="s">
        <v>153</v>
      </c>
      <c r="C15" s="40">
        <v>2021</v>
      </c>
      <c r="D15" s="40">
        <v>2022</v>
      </c>
      <c r="E15" s="40">
        <v>2023</v>
      </c>
      <c r="F15" s="40">
        <v>2024</v>
      </c>
      <c r="G15" s="40">
        <v>2025</v>
      </c>
      <c r="H15" s="40">
        <v>2026</v>
      </c>
      <c r="I15" s="40">
        <v>2027</v>
      </c>
      <c r="J15" s="40">
        <v>2028</v>
      </c>
      <c r="K15" s="40">
        <v>2029</v>
      </c>
      <c r="L15" s="40">
        <v>2030</v>
      </c>
      <c r="M15" s="40">
        <v>2031</v>
      </c>
      <c r="N15" s="40">
        <v>2032</v>
      </c>
      <c r="O15" s="40">
        <v>2033</v>
      </c>
      <c r="P15" s="40">
        <v>2034</v>
      </c>
      <c r="Q15" s="40">
        <v>2035</v>
      </c>
      <c r="R15" s="40">
        <v>2036</v>
      </c>
      <c r="S15" s="40">
        <v>2037</v>
      </c>
      <c r="T15" s="40">
        <v>2038</v>
      </c>
      <c r="U15" s="40">
        <v>2039</v>
      </c>
      <c r="V15" s="40">
        <v>2040</v>
      </c>
      <c r="W15" s="40">
        <v>2041</v>
      </c>
      <c r="X15" s="40">
        <v>2042</v>
      </c>
      <c r="Y15" s="40">
        <v>2043</v>
      </c>
      <c r="Z15" s="40">
        <v>2044</v>
      </c>
      <c r="AA15" s="40">
        <v>2045</v>
      </c>
      <c r="AB15" s="40">
        <v>2046</v>
      </c>
      <c r="AC15" s="40">
        <v>2047</v>
      </c>
      <c r="AD15" s="40">
        <v>2048</v>
      </c>
      <c r="AE15" s="40">
        <v>2049</v>
      </c>
      <c r="AF15" s="40">
        <v>2050</v>
      </c>
    </row>
    <row r="16" spans="1:32" x14ac:dyDescent="0.35">
      <c r="A16" s="103" t="s">
        <v>165</v>
      </c>
      <c r="B16" s="41" t="s">
        <v>154</v>
      </c>
      <c r="C16" s="41">
        <f>'Potencia - Activity'!W7/'Potencia - Activity'!$W$7</f>
        <v>1</v>
      </c>
      <c r="D16" s="41">
        <f>'Potencia - Activity'!X7/'Potencia - Activity'!$W$7</f>
        <v>1.0060830625499129</v>
      </c>
      <c r="E16" s="41">
        <f>'Potencia - Activity'!Y7/'Potencia - Activity'!$W$7</f>
        <v>1.0114302516892002</v>
      </c>
      <c r="F16" s="41">
        <f>'Potencia - Activity'!Z7/'Potencia - Activity'!$W$7</f>
        <v>1.0166272362942448</v>
      </c>
      <c r="G16" s="41">
        <f>'Potencia - Activity'!AA7/'Potencia - Activity'!$W$7</f>
        <v>1.0222405756411426</v>
      </c>
      <c r="H16" s="41">
        <f>'Potencia - Activity'!AB7/'Potencia - Activity'!$W$7</f>
        <v>1.0273754059828815</v>
      </c>
      <c r="I16" s="41">
        <f>'Potencia - Activity'!AC7/'Potencia - Activity'!$W$7</f>
        <v>1.0328401556913349</v>
      </c>
      <c r="J16" s="41">
        <f>'Potencia - Activity'!AD7/'Potencia - Activity'!$W$7</f>
        <v>1.0382726074838116</v>
      </c>
      <c r="K16" s="41">
        <f>'Potencia - Activity'!AE7/'Potencia - Activity'!$W$7</f>
        <v>1.0436058585343591</v>
      </c>
      <c r="L16" s="41">
        <f>'Potencia - Activity'!AF7/'Potencia - Activity'!$W$7</f>
        <v>1.049048999399028</v>
      </c>
      <c r="M16" s="41">
        <f>'Potencia - Activity'!AG7/'Potencia - Activity'!$W$7</f>
        <v>1.0544521715926756</v>
      </c>
      <c r="N16" s="41">
        <f>'Potencia - Activity'!AH7/'Potencia - Activity'!$W$7</f>
        <v>1.0594171879511856</v>
      </c>
      <c r="O16" s="41">
        <f>'Potencia - Activity'!AI7/'Potencia - Activity'!$W$7</f>
        <v>1.063915941597678</v>
      </c>
      <c r="P16" s="41">
        <f>'Potencia - Activity'!AJ7/'Potencia - Activity'!$W$7</f>
        <v>1.0681096721876877</v>
      </c>
      <c r="Q16" s="41">
        <f>'Potencia - Activity'!AK7/'Potencia - Activity'!$W$7</f>
        <v>1.071913097843076</v>
      </c>
      <c r="R16" s="41">
        <f>'Potencia - Activity'!AL7/'Potencia - Activity'!$W$7</f>
        <v>1.0754546220048009</v>
      </c>
      <c r="S16" s="41">
        <f>'Potencia - Activity'!AM7/'Potencia - Activity'!$W$7</f>
        <v>1.0787678114355386</v>
      </c>
      <c r="T16" s="41">
        <f>'Potencia - Activity'!AN7/'Potencia - Activity'!$W$7</f>
        <v>1.082074310583681</v>
      </c>
      <c r="U16" s="41">
        <f>'Potencia - Activity'!AO7/'Potencia - Activity'!$W$7</f>
        <v>1.0861862005615992</v>
      </c>
      <c r="V16" s="41">
        <f>'Potencia - Activity'!AP7/'Potencia - Activity'!$W$7</f>
        <v>1.0905414207314941</v>
      </c>
      <c r="W16" s="41">
        <f>'Potencia - Activity'!AQ7/'Potencia - Activity'!$W$7</f>
        <v>1.0948535385635194</v>
      </c>
      <c r="X16" s="41">
        <f>'Potencia - Activity'!AR7/'Potencia - Activity'!$W$7</f>
        <v>1.0990619377903688</v>
      </c>
      <c r="Y16" s="41">
        <f>'Potencia - Activity'!AS7/'Potencia - Activity'!$W$7</f>
        <v>1.1033792079089906</v>
      </c>
      <c r="Z16" s="41">
        <f>'Potencia - Activity'!AT7/'Potencia - Activity'!$W$7</f>
        <v>1.1076742155355284</v>
      </c>
      <c r="AA16" s="41">
        <f>'Potencia - Activity'!AU7/'Potencia - Activity'!$W$7</f>
        <v>1.1119997908325441</v>
      </c>
      <c r="AB16" s="41">
        <f>'Potencia - Activity'!AV7/'Potencia - Activity'!$W$7</f>
        <v>1.1161863505162093</v>
      </c>
      <c r="AC16" s="41">
        <f>'Potencia - Activity'!AW7/'Potencia - Activity'!$W$7</f>
        <v>1.1206985808526417</v>
      </c>
      <c r="AD16" s="41">
        <f>'Potencia - Activity'!AX7/'Potencia - Activity'!$W$7</f>
        <v>1.1255028958542164</v>
      </c>
      <c r="AE16" s="41">
        <f>'Potencia - Activity'!AY7/'Potencia - Activity'!$W$7</f>
        <v>1.1303412582422168</v>
      </c>
      <c r="AF16" s="41">
        <f>'Potencia - Activity'!AZ7/'Potencia - Activity'!$W$7</f>
        <v>1.1353708896576307</v>
      </c>
    </row>
    <row r="17" spans="1:32" x14ac:dyDescent="0.35">
      <c r="A17" s="103" t="s">
        <v>165</v>
      </c>
      <c r="B17" s="41" t="s">
        <v>155</v>
      </c>
      <c r="C17" s="41">
        <f>'Potencia - Activity'!W8/'Potencia - Activity'!$W$8</f>
        <v>1</v>
      </c>
      <c r="D17" s="41">
        <f>'Potencia - Activity'!X8/'Potencia - Activity'!$W$8</f>
        <v>1.0065371881403875</v>
      </c>
      <c r="E17" s="41">
        <f>'Potencia - Activity'!Y8/'Potencia - Activity'!$W$8</f>
        <v>1.0131300148295508</v>
      </c>
      <c r="F17" s="41">
        <f>'Potencia - Activity'!Z8/'Potencia - Activity'!$W$8</f>
        <v>1.0194014691648945</v>
      </c>
      <c r="G17" s="41">
        <f>'Potencia - Activity'!AA8/'Potencia - Activity'!$W$8</f>
        <v>1.0259507749033281</v>
      </c>
      <c r="H17" s="41">
        <f>'Potencia - Activity'!AB8/'Potencia - Activity'!$W$8</f>
        <v>1.0313432767043273</v>
      </c>
      <c r="I17" s="41">
        <f>'Potencia - Activity'!AC8/'Potencia - Activity'!$W$8</f>
        <v>1.0367083005717288</v>
      </c>
      <c r="J17" s="41">
        <f>'Potencia - Activity'!AD8/'Potencia - Activity'!$W$8</f>
        <v>1.0428824727819122</v>
      </c>
      <c r="K17" s="41">
        <f>'Potencia - Activity'!AE8/'Potencia - Activity'!$W$8</f>
        <v>1.0493940603630467</v>
      </c>
      <c r="L17" s="41">
        <f>'Potencia - Activity'!AF8/'Potencia - Activity'!$W$8</f>
        <v>1.05621916945983</v>
      </c>
      <c r="M17" s="41">
        <f>'Potencia - Activity'!AG8/'Potencia - Activity'!$W$8</f>
        <v>1.0628422048089115</v>
      </c>
      <c r="N17" s="41">
        <f>'Potencia - Activity'!AH8/'Potencia - Activity'!$W$8</f>
        <v>1.0691447211561487</v>
      </c>
      <c r="O17" s="41">
        <f>'Potencia - Activity'!AI8/'Potencia - Activity'!$W$8</f>
        <v>1.0764478780293782</v>
      </c>
      <c r="P17" s="41">
        <f>'Potencia - Activity'!AJ8/'Potencia - Activity'!$W$8</f>
        <v>1.0849941980599216</v>
      </c>
      <c r="Q17" s="41">
        <f>'Potencia - Activity'!AK8/'Potencia - Activity'!$W$8</f>
        <v>1.0936161250754577</v>
      </c>
      <c r="R17" s="41">
        <f>'Potencia - Activity'!AL8/'Potencia - Activity'!$W$8</f>
        <v>1.1017750233093091</v>
      </c>
      <c r="S17" s="41">
        <f>'Potencia - Activity'!AM8/'Potencia - Activity'!$W$8</f>
        <v>1.1097373092480998</v>
      </c>
      <c r="T17" s="41">
        <f>'Potencia - Activity'!AN8/'Potencia - Activity'!$W$8</f>
        <v>1.117215232605828</v>
      </c>
      <c r="U17" s="41">
        <f>'Potencia - Activity'!AO8/'Potencia - Activity'!$W$8</f>
        <v>1.1246892305444709</v>
      </c>
      <c r="V17" s="41">
        <f>'Potencia - Activity'!AP8/'Potencia - Activity'!$W$8</f>
        <v>1.1336967019823538</v>
      </c>
      <c r="W17" s="41">
        <f>'Potencia - Activity'!AQ8/'Potencia - Activity'!$W$8</f>
        <v>1.1429396985653617</v>
      </c>
      <c r="X17" s="41">
        <f>'Potencia - Activity'!AR8/'Potencia - Activity'!$W$8</f>
        <v>1.1523245222466301</v>
      </c>
      <c r="Y17" s="41">
        <f>'Potencia - Activity'!AS8/'Potencia - Activity'!$W$8</f>
        <v>1.1620090431415506</v>
      </c>
      <c r="Z17" s="41">
        <f>'Potencia - Activity'!AT8/'Potencia - Activity'!$W$8</f>
        <v>1.1721277495213975</v>
      </c>
      <c r="AA17" s="41">
        <f>'Potencia - Activity'!AU8/'Potencia - Activity'!$W$8</f>
        <v>1.1826704011624705</v>
      </c>
      <c r="AB17" s="41">
        <f>'Potencia - Activity'!AV8/'Potencia - Activity'!$W$8</f>
        <v>1.1933089695655432</v>
      </c>
      <c r="AC17" s="41">
        <f>'Potencia - Activity'!AW8/'Potencia - Activity'!$W$8</f>
        <v>1.2045472737367107</v>
      </c>
      <c r="AD17" s="41">
        <f>'Potencia - Activity'!AX8/'Potencia - Activity'!$W$8</f>
        <v>1.2166594103303721</v>
      </c>
      <c r="AE17" s="41">
        <f>'Potencia - Activity'!AY8/'Potencia - Activity'!$W$8</f>
        <v>1.2289299290506102</v>
      </c>
      <c r="AF17" s="41">
        <f>'Potencia - Activity'!AZ8/'Potencia - Activity'!$W$8</f>
        <v>1.2417042667769425</v>
      </c>
    </row>
    <row r="18" spans="1:32" x14ac:dyDescent="0.35">
      <c r="A18" s="103" t="s">
        <v>165</v>
      </c>
      <c r="B18" s="41" t="s">
        <v>156</v>
      </c>
      <c r="C18" s="41">
        <f>'Potencia - Activity'!W13/'Potencia - Activity'!$W$13</f>
        <v>1</v>
      </c>
      <c r="D18" s="41">
        <f>'Potencia - Activity'!X13/'Potencia - Activity'!$W$13</f>
        <v>1.0313821024544596</v>
      </c>
      <c r="E18" s="41">
        <f>'Potencia - Activity'!Y13/'Potencia - Activity'!$W$13</f>
        <v>1.0603565049627828</v>
      </c>
      <c r="F18" s="41">
        <f>'Potencia - Activity'!Z13/'Potencia - Activity'!$W$13</f>
        <v>1.0886288549498819</v>
      </c>
      <c r="G18" s="41">
        <f>'Potencia - Activity'!AA13/'Potencia - Activity'!$W$13</f>
        <v>1.1153556524119592</v>
      </c>
      <c r="H18" s="41">
        <f>'Potencia - Activity'!AB13/'Potencia - Activity'!$W$13</f>
        <v>1.1407502510920222</v>
      </c>
      <c r="I18" s="41">
        <f>'Potencia - Activity'!AC13/'Potencia - Activity'!$W$13</f>
        <v>1.1655612765730814</v>
      </c>
      <c r="J18" s="41">
        <f>'Potencia - Activity'!AD13/'Potencia - Activity'!$W$13</f>
        <v>1.1917273780334972</v>
      </c>
      <c r="K18" s="41">
        <f>'Potencia - Activity'!AE13/'Potencia - Activity'!$W$13</f>
        <v>1.2193297399608558</v>
      </c>
      <c r="L18" s="41">
        <f>'Potencia - Activity'!AF13/'Potencia - Activity'!$W$13</f>
        <v>1.2445574215151809</v>
      </c>
      <c r="M18" s="41">
        <f>'Potencia - Activity'!AG13/'Potencia - Activity'!$W$13</f>
        <v>1.2696597105584271</v>
      </c>
      <c r="N18" s="41">
        <f>'Potencia - Activity'!AH13/'Potencia - Activity'!$W$13</f>
        <v>1.2961626025681861</v>
      </c>
      <c r="O18" s="41">
        <f>'Potencia - Activity'!AI13/'Potencia - Activity'!$W$13</f>
        <v>1.3185485996494559</v>
      </c>
      <c r="P18" s="41">
        <f>'Potencia - Activity'!AJ13/'Potencia - Activity'!$W$13</f>
        <v>1.3422681144764039</v>
      </c>
      <c r="Q18" s="41">
        <f>'Potencia - Activity'!AK13/'Potencia - Activity'!$W$13</f>
        <v>1.3645440917955047</v>
      </c>
      <c r="R18" s="41">
        <f>'Potencia - Activity'!AL13/'Potencia - Activity'!$W$13</f>
        <v>1.388316729021053</v>
      </c>
      <c r="S18" s="41">
        <f>'Potencia - Activity'!AM13/'Potencia - Activity'!$W$13</f>
        <v>1.4144749166994854</v>
      </c>
      <c r="T18" s="41">
        <f>'Potencia - Activity'!AN13/'Potencia - Activity'!$W$13</f>
        <v>1.4377612201851109</v>
      </c>
      <c r="U18" s="41">
        <f>'Potencia - Activity'!AO13/'Potencia - Activity'!$W$13</f>
        <v>1.4614594041859086</v>
      </c>
      <c r="V18" s="41">
        <f>'Potencia - Activity'!AP13/'Potencia - Activity'!$W$13</f>
        <v>1.4866752150672589</v>
      </c>
      <c r="W18" s="41">
        <f>'Potencia - Activity'!AQ13/'Potencia - Activity'!$W$13</f>
        <v>1.5120113245310551</v>
      </c>
      <c r="X18" s="41">
        <f>'Potencia - Activity'!AR13/'Potencia - Activity'!$W$13</f>
        <v>1.5395704335465401</v>
      </c>
      <c r="Y18" s="41">
        <f>'Potencia - Activity'!AS13/'Potencia - Activity'!$W$13</f>
        <v>1.5659919136611844</v>
      </c>
      <c r="Z18" s="41">
        <f>'Potencia - Activity'!AT13/'Potencia - Activity'!$W$13</f>
        <v>1.5925907261663608</v>
      </c>
      <c r="AA18" s="41">
        <f>'Potencia - Activity'!AU13/'Potencia - Activity'!$W$13</f>
        <v>1.6180412216168685</v>
      </c>
      <c r="AB18" s="41">
        <f>'Potencia - Activity'!AV13/'Potencia - Activity'!$W$13</f>
        <v>1.6467216316726656</v>
      </c>
      <c r="AC18" s="41">
        <f>'Potencia - Activity'!AW13/'Potencia - Activity'!$W$13</f>
        <v>1.6734299181619432</v>
      </c>
      <c r="AD18" s="41">
        <f>'Potencia - Activity'!AX13/'Potencia - Activity'!$W$13</f>
        <v>1.6960577858902635</v>
      </c>
      <c r="AE18" s="41">
        <f>'Potencia - Activity'!AY13/'Potencia - Activity'!$W$13</f>
        <v>1.7245443082874718</v>
      </c>
      <c r="AF18" s="41">
        <f>'Potencia - Activity'!AZ13/'Potencia - Activity'!$W$13</f>
        <v>1.747647912564898</v>
      </c>
    </row>
    <row r="19" spans="1:32" x14ac:dyDescent="0.35">
      <c r="A19" s="103" t="s">
        <v>165</v>
      </c>
      <c r="B19" s="41" t="s">
        <v>157</v>
      </c>
      <c r="C19" s="41">
        <f>'Potencia - Activity'!W9/'Potencia - Activity'!$W$9</f>
        <v>1</v>
      </c>
      <c r="D19" s="41">
        <f>'Potencia - Activity'!X9/'Potencia - Activity'!$W$9</f>
        <v>1.0184832059174151</v>
      </c>
      <c r="E19" s="41">
        <f>'Potencia - Activity'!Y9/'Potencia - Activity'!$W$9</f>
        <v>1.0378505945213321</v>
      </c>
      <c r="F19" s="41">
        <f>'Potencia - Activity'!Z9/'Potencia - Activity'!$W$9</f>
        <v>1.0547675022686998</v>
      </c>
      <c r="G19" s="41">
        <f>'Potencia - Activity'!AA9/'Potencia - Activity'!$W$9</f>
        <v>1.0764200728329443</v>
      </c>
      <c r="H19" s="41">
        <f>'Potencia - Activity'!AB9/'Potencia - Activity'!$W$9</f>
        <v>1.0982045021523723</v>
      </c>
      <c r="I19" s="41">
        <f>'Potencia - Activity'!AC9/'Potencia - Activity'!$W$9</f>
        <v>1.1212685319397724</v>
      </c>
      <c r="J19" s="41">
        <f>'Potencia - Activity'!AD9/'Potencia - Activity'!$W$9</f>
        <v>1.1412337224962765</v>
      </c>
      <c r="K19" s="41">
        <f>'Potencia - Activity'!AE9/'Potencia - Activity'!$W$9</f>
        <v>1.1606320154959395</v>
      </c>
      <c r="L19" s="41">
        <f>'Potencia - Activity'!AF9/'Potencia - Activity'!$W$9</f>
        <v>1.1797475728955455</v>
      </c>
      <c r="M19" s="41">
        <f>'Potencia - Activity'!AG9/'Potencia - Activity'!$W$9</f>
        <v>1.1992976936445665</v>
      </c>
      <c r="N19" s="41">
        <f>'Potencia - Activity'!AH9/'Potencia - Activity'!$W$9</f>
        <v>1.2183788599986498</v>
      </c>
      <c r="O19" s="41">
        <f>'Potencia - Activity'!AI9/'Potencia - Activity'!$W$9</f>
        <v>1.2378297697131218</v>
      </c>
      <c r="P19" s="41">
        <f>'Potencia - Activity'!AJ9/'Potencia - Activity'!$W$9</f>
        <v>1.2558950531096005</v>
      </c>
      <c r="Q19" s="41">
        <f>'Potencia - Activity'!AK9/'Potencia - Activity'!$W$9</f>
        <v>1.274581752586698</v>
      </c>
      <c r="R19" s="41">
        <f>'Potencia - Activity'!AL9/'Potencia - Activity'!$W$9</f>
        <v>1.292005175456141</v>
      </c>
      <c r="S19" s="41">
        <f>'Potencia - Activity'!AM9/'Potencia - Activity'!$W$9</f>
        <v>1.308505428555218</v>
      </c>
      <c r="T19" s="41">
        <f>'Potencia - Activity'!AN9/'Potencia - Activity'!$W$9</f>
        <v>1.3256982570871705</v>
      </c>
      <c r="U19" s="41">
        <f>'Potencia - Activity'!AO9/'Potencia - Activity'!$W$9</f>
        <v>1.343102978835085</v>
      </c>
      <c r="V19" s="41">
        <f>'Potencia - Activity'!AP9/'Potencia - Activity'!$W$9</f>
        <v>1.3600583982140746</v>
      </c>
      <c r="W19" s="41">
        <f>'Potencia - Activity'!AQ9/'Potencia - Activity'!$W$9</f>
        <v>1.3772001948720258</v>
      </c>
      <c r="X19" s="41">
        <f>'Potencia - Activity'!AR9/'Potencia - Activity'!$W$9</f>
        <v>1.3940286685023349</v>
      </c>
      <c r="Y19" s="41">
        <f>'Potencia - Activity'!AS9/'Potencia - Activity'!$W$9</f>
        <v>1.4113497106556139</v>
      </c>
      <c r="Z19" s="41">
        <f>'Potencia - Activity'!AT9/'Potencia - Activity'!$W$9</f>
        <v>1.4282488681859375</v>
      </c>
      <c r="AA19" s="41">
        <f>'Potencia - Activity'!AU9/'Potencia - Activity'!$W$9</f>
        <v>1.4456684874374426</v>
      </c>
      <c r="AB19" s="41">
        <f>'Potencia - Activity'!AV9/'Potencia - Activity'!$W$9</f>
        <v>1.4619524097662964</v>
      </c>
      <c r="AC19" s="41">
        <f>'Potencia - Activity'!AW9/'Potencia - Activity'!$W$9</f>
        <v>1.4791338274444348</v>
      </c>
      <c r="AD19" s="41">
        <f>'Potencia - Activity'!AX9/'Potencia - Activity'!$W$9</f>
        <v>1.4968463252771651</v>
      </c>
      <c r="AE19" s="41">
        <f>'Potencia - Activity'!AY9/'Potencia - Activity'!$W$9</f>
        <v>1.5147650108989503</v>
      </c>
      <c r="AF19" s="41">
        <f>'Potencia - Activity'!AZ9/'Potencia - Activity'!$W$9</f>
        <v>1.5363478484676651</v>
      </c>
    </row>
    <row r="20" spans="1:32" x14ac:dyDescent="0.35">
      <c r="A20" s="103" t="s">
        <v>165</v>
      </c>
      <c r="B20" s="41" t="s">
        <v>166</v>
      </c>
      <c r="C20" s="41">
        <v>0</v>
      </c>
      <c r="D20" s="41">
        <f>C20</f>
        <v>0</v>
      </c>
      <c r="E20" s="41">
        <f t="shared" ref="E20:AF20" si="1">D20</f>
        <v>0</v>
      </c>
      <c r="F20" s="41">
        <f t="shared" si="1"/>
        <v>0</v>
      </c>
      <c r="G20" s="41">
        <f t="shared" si="1"/>
        <v>0</v>
      </c>
      <c r="H20" s="41">
        <f t="shared" si="1"/>
        <v>0</v>
      </c>
      <c r="I20" s="41">
        <f t="shared" si="1"/>
        <v>0</v>
      </c>
      <c r="J20" s="41">
        <f t="shared" si="1"/>
        <v>0</v>
      </c>
      <c r="K20" s="41">
        <f t="shared" si="1"/>
        <v>0</v>
      </c>
      <c r="L20" s="41">
        <f t="shared" si="1"/>
        <v>0</v>
      </c>
      <c r="M20" s="41">
        <f t="shared" si="1"/>
        <v>0</v>
      </c>
      <c r="N20" s="41">
        <f t="shared" si="1"/>
        <v>0</v>
      </c>
      <c r="O20" s="41">
        <f t="shared" si="1"/>
        <v>0</v>
      </c>
      <c r="P20" s="41">
        <f t="shared" si="1"/>
        <v>0</v>
      </c>
      <c r="Q20" s="41">
        <f t="shared" si="1"/>
        <v>0</v>
      </c>
      <c r="R20" s="41">
        <f t="shared" si="1"/>
        <v>0</v>
      </c>
      <c r="S20" s="41">
        <f t="shared" si="1"/>
        <v>0</v>
      </c>
      <c r="T20" s="41">
        <f t="shared" si="1"/>
        <v>0</v>
      </c>
      <c r="U20" s="41">
        <f t="shared" si="1"/>
        <v>0</v>
      </c>
      <c r="V20" s="41">
        <f t="shared" si="1"/>
        <v>0</v>
      </c>
      <c r="W20" s="41">
        <f t="shared" si="1"/>
        <v>0</v>
      </c>
      <c r="X20" s="41">
        <f t="shared" si="1"/>
        <v>0</v>
      </c>
      <c r="Y20" s="41">
        <f t="shared" si="1"/>
        <v>0</v>
      </c>
      <c r="Z20" s="41">
        <f t="shared" si="1"/>
        <v>0</v>
      </c>
      <c r="AA20" s="41">
        <f t="shared" si="1"/>
        <v>0</v>
      </c>
      <c r="AB20" s="41">
        <f t="shared" si="1"/>
        <v>0</v>
      </c>
      <c r="AC20" s="41">
        <f t="shared" si="1"/>
        <v>0</v>
      </c>
      <c r="AD20" s="41">
        <f t="shared" si="1"/>
        <v>0</v>
      </c>
      <c r="AE20" s="41">
        <f t="shared" si="1"/>
        <v>0</v>
      </c>
      <c r="AF20" s="41">
        <f t="shared" si="1"/>
        <v>0</v>
      </c>
    </row>
    <row r="21" spans="1:32" x14ac:dyDescent="0.35">
      <c r="A21" s="103" t="s">
        <v>165</v>
      </c>
      <c r="B21" s="41" t="s">
        <v>159</v>
      </c>
      <c r="C21" s="41">
        <f>'Potencia - Activity'!W6/'Potencia - Activity'!$W$6</f>
        <v>1</v>
      </c>
      <c r="D21" s="41">
        <f>'Potencia - Activity'!X6/'Potencia - Activity'!$W$6</f>
        <v>1.0152274348316825</v>
      </c>
      <c r="E21" s="41">
        <f>'Potencia - Activity'!Y6/'Potencia - Activity'!$W$6</f>
        <v>1.0289939603367244</v>
      </c>
      <c r="F21" s="41">
        <f>'Potencia - Activity'!Z6/'Potencia - Activity'!$W$6</f>
        <v>1.0416641160363687</v>
      </c>
      <c r="G21" s="41">
        <f>'Potencia - Activity'!AA6/'Potencia - Activity'!$W$6</f>
        <v>1.0553584214475795</v>
      </c>
      <c r="H21" s="41">
        <f>'Potencia - Activity'!AB6/'Potencia - Activity'!$W$6</f>
        <v>1.0680423333555726</v>
      </c>
      <c r="I21" s="41">
        <f>'Potencia - Activity'!AC6/'Potencia - Activity'!$W$6</f>
        <v>1.0803300664631206</v>
      </c>
      <c r="J21" s="41">
        <f>'Potencia - Activity'!AD6/'Potencia - Activity'!$W$6</f>
        <v>1.0924314029475428</v>
      </c>
      <c r="K21" s="41">
        <f>'Potencia - Activity'!AE6/'Potencia - Activity'!$W$6</f>
        <v>1.1044130604193305</v>
      </c>
      <c r="L21" s="41">
        <f>'Potencia - Activity'!AF6/'Potencia - Activity'!$W$6</f>
        <v>1.1164201668765636</v>
      </c>
      <c r="M21" s="41">
        <f>'Potencia - Activity'!AG6/'Potencia - Activity'!$W$6</f>
        <v>1.128290399060726</v>
      </c>
      <c r="N21" s="41">
        <f>'Potencia - Activity'!AH6/'Potencia - Activity'!$W$6</f>
        <v>1.1397328131652418</v>
      </c>
      <c r="O21" s="41">
        <f>'Potencia - Activity'!AI6/'Potencia - Activity'!$W$6</f>
        <v>1.1506820672004534</v>
      </c>
      <c r="P21" s="41">
        <f>'Potencia - Activity'!AJ6/'Potencia - Activity'!$W$6</f>
        <v>1.161198688483096</v>
      </c>
      <c r="Q21" s="41">
        <f>'Potencia - Activity'!AK6/'Potencia - Activity'!$W$6</f>
        <v>1.1713370140361472</v>
      </c>
      <c r="R21" s="41">
        <f>'Potencia - Activity'!AL6/'Potencia - Activity'!$W$6</f>
        <v>1.1815172960246623</v>
      </c>
      <c r="S21" s="41">
        <f>'Potencia - Activity'!AM6/'Potencia - Activity'!$W$6</f>
        <v>1.1918812233946332</v>
      </c>
      <c r="T21" s="41">
        <f>'Potencia - Activity'!AN6/'Potencia - Activity'!$W$6</f>
        <v>1.2022011308978884</v>
      </c>
      <c r="U21" s="41">
        <f>'Potencia - Activity'!AO6/'Potencia - Activity'!$W$6</f>
        <v>1.2120877178381568</v>
      </c>
      <c r="V21" s="41">
        <f>'Potencia - Activity'!AP6/'Potencia - Activity'!$W$6</f>
        <v>1.2212748015838899</v>
      </c>
      <c r="W21" s="41">
        <f>'Potencia - Activity'!AQ6/'Potencia - Activity'!$W$6</f>
        <v>1.2297534405996606</v>
      </c>
      <c r="X21" s="41">
        <f>'Potencia - Activity'!AR6/'Potencia - Activity'!$W$6</f>
        <v>1.2377843150336787</v>
      </c>
      <c r="Y21" s="41">
        <f>'Potencia - Activity'!AS6/'Potencia - Activity'!$W$6</f>
        <v>1.2459520637407671</v>
      </c>
      <c r="Z21" s="41">
        <f>'Potencia - Activity'!AT6/'Potencia - Activity'!$W$6</f>
        <v>1.2540180165060744</v>
      </c>
      <c r="AA21" s="41">
        <f>'Potencia - Activity'!AU6/'Potencia - Activity'!$W$6</f>
        <v>1.2625083482989419</v>
      </c>
      <c r="AB21" s="41">
        <f>'Potencia - Activity'!AV6/'Potencia - Activity'!$W$6</f>
        <v>1.2708315421603713</v>
      </c>
      <c r="AC21" s="41">
        <f>'Potencia - Activity'!AW6/'Potencia - Activity'!$W$6</f>
        <v>1.2789896615216154</v>
      </c>
      <c r="AD21" s="41">
        <f>'Potencia - Activity'!AX6/'Potencia - Activity'!$W$6</f>
        <v>1.2870900048077949</v>
      </c>
      <c r="AE21" s="41">
        <f>'Potencia - Activity'!AY6/'Potencia - Activity'!$W$6</f>
        <v>1.2950858009105235</v>
      </c>
      <c r="AF21" s="41">
        <f>'Potencia - Activity'!AZ6/'Potencia - Activity'!$W$6</f>
        <v>1.3034261900323891</v>
      </c>
    </row>
    <row r="23" spans="1:32" x14ac:dyDescent="0.35">
      <c r="A23" s="103" t="s">
        <v>165</v>
      </c>
      <c r="B23" s="41" t="s">
        <v>167</v>
      </c>
      <c r="C23" s="109">
        <f>'Potencia - Activity'!W15</f>
        <v>719751.7</v>
      </c>
      <c r="D23" s="109">
        <f>'Potencia - Activity'!X15</f>
        <v>741318.2</v>
      </c>
      <c r="E23" s="109">
        <f>'Potencia - Activity'!Y15</f>
        <v>759613.5</v>
      </c>
      <c r="F23" s="109">
        <f>'Potencia - Activity'!Z15</f>
        <v>778615.4</v>
      </c>
      <c r="G23" s="109">
        <f>'Potencia - Activity'!AA15</f>
        <v>800829.8</v>
      </c>
      <c r="H23" s="109">
        <f>'Potencia - Activity'!AB15</f>
        <v>821587.6</v>
      </c>
      <c r="I23" s="109">
        <f>'Potencia - Activity'!AC15</f>
        <v>842108</v>
      </c>
      <c r="J23" s="109">
        <f>'Potencia - Activity'!AD15</f>
        <v>862328.5</v>
      </c>
      <c r="K23" s="109">
        <f>'Potencia - Activity'!AE15</f>
        <v>882469.7</v>
      </c>
      <c r="L23" s="109">
        <f>'Potencia - Activity'!AF15</f>
        <v>901402.6</v>
      </c>
      <c r="M23" s="109">
        <f>'Potencia - Activity'!AG15</f>
        <v>920260.1</v>
      </c>
      <c r="N23" s="109">
        <f>'Potencia - Activity'!AH15</f>
        <v>939972.5</v>
      </c>
      <c r="O23" s="109">
        <f>'Potencia - Activity'!AI15</f>
        <v>957318.3</v>
      </c>
      <c r="P23" s="109">
        <f>'Potencia - Activity'!AJ15</f>
        <v>975302.5</v>
      </c>
      <c r="Q23" s="109">
        <f>'Potencia - Activity'!AK15</f>
        <v>992621.2</v>
      </c>
      <c r="R23" s="109">
        <f>'Potencia - Activity'!AL15</f>
        <v>1010622.4</v>
      </c>
      <c r="S23" s="109">
        <f>'Potencia - Activity'!AM15</f>
        <v>1029848.3</v>
      </c>
      <c r="T23" s="109">
        <f>'Potencia - Activity'!AN15</f>
        <v>1047703</v>
      </c>
      <c r="U23" s="109">
        <f>'Potencia - Activity'!AO15</f>
        <v>1065755</v>
      </c>
      <c r="V23" s="109">
        <f>'Potencia - Activity'!AP15</f>
        <v>1084661</v>
      </c>
      <c r="W23" s="109">
        <f>'Potencia - Activity'!AQ15</f>
        <v>1103762.3</v>
      </c>
      <c r="X23" s="109">
        <f>'Potencia - Activity'!AR15</f>
        <v>1124048.3999999999</v>
      </c>
      <c r="Y23" s="109">
        <f>'Potencia - Activity'!AS15</f>
        <v>1143940.8</v>
      </c>
      <c r="Z23" s="109">
        <f>'Potencia - Activity'!AT15</f>
        <v>1163983.3</v>
      </c>
      <c r="AA23" s="109">
        <f>'Potencia - Activity'!AU15</f>
        <v>1183411</v>
      </c>
      <c r="AB23" s="109">
        <f>'Potencia - Activity'!AV15</f>
        <v>1204406.2</v>
      </c>
      <c r="AC23" s="109">
        <f>'Potencia - Activity'!AW15</f>
        <v>1224259.6000000001</v>
      </c>
      <c r="AD23" s="109">
        <f>'Potencia - Activity'!AX15</f>
        <v>1241825.6000000001</v>
      </c>
      <c r="AE23" s="109">
        <f>'Potencia - Activity'!AY15</f>
        <v>1262648.2</v>
      </c>
      <c r="AF23" s="109">
        <f>'Potencia - Activity'!AZ15</f>
        <v>1280340.6000000001</v>
      </c>
    </row>
    <row r="24" spans="1:32" x14ac:dyDescent="0.35">
      <c r="A24" s="103" t="s">
        <v>165</v>
      </c>
      <c r="B24" s="41" t="s">
        <v>168</v>
      </c>
      <c r="C24" s="109">
        <f>'Potencia - Activity'!W13/C23</f>
        <v>3.0547977865144329</v>
      </c>
      <c r="D24" s="109">
        <f>'Potencia - Activity'!X13/D23</f>
        <v>3.0590043519773293</v>
      </c>
      <c r="E24" s="109">
        <f>'Potencia - Activity'!Y13/E23</f>
        <v>3.0691943995202822</v>
      </c>
      <c r="F24" s="109">
        <f>'Potencia - Activity'!Z13/F23</f>
        <v>3.0741285106870473</v>
      </c>
      <c r="G24" s="109">
        <f>'Potencia - Activity'!AA13/G23</f>
        <v>3.062233573226171</v>
      </c>
      <c r="H24" s="109">
        <f>'Potencia - Activity'!AB13/H23</f>
        <v>3.0528246774902641</v>
      </c>
      <c r="I24" s="109">
        <f>'Potencia - Activity'!AC13/I23</f>
        <v>3.0432139345547125</v>
      </c>
      <c r="J24" s="109">
        <f>'Potencia - Activity'!AD13/J23</f>
        <v>3.038570683909902</v>
      </c>
      <c r="K24" s="109">
        <f>'Potencia - Activity'!AE13/K23</f>
        <v>3.037991332733577</v>
      </c>
      <c r="L24" s="109">
        <f>'Potencia - Activity'!AF13/L23</f>
        <v>3.035717114638897</v>
      </c>
      <c r="M24" s="109">
        <f>'Potencia - Activity'!AG13/M23</f>
        <v>3.0334854243925169</v>
      </c>
      <c r="N24" s="109">
        <f>'Potencia - Activity'!AH13/N23</f>
        <v>3.0318625278931033</v>
      </c>
      <c r="O24" s="109">
        <f>'Potencia - Activity'!AI13/O23</f>
        <v>3.0283421929780303</v>
      </c>
      <c r="P24" s="109">
        <f>'Potencia - Activity'!AJ13/P23</f>
        <v>3.0259733774905735</v>
      </c>
      <c r="Q24" s="109">
        <f>'Potencia - Activity'!AK13/Q23</f>
        <v>3.0225200711006375</v>
      </c>
      <c r="R24" s="109">
        <f>'Potencia - Activity'!AL13/R23</f>
        <v>3.0204023777822457</v>
      </c>
      <c r="S24" s="109">
        <f>'Potencia - Activity'!AM13/S23</f>
        <v>3.0198624399341147</v>
      </c>
      <c r="T24" s="109">
        <f>'Potencia - Activity'!AN13/T23</f>
        <v>3.0172670117390141</v>
      </c>
      <c r="U24" s="109">
        <f>'Potencia - Activity'!AO13/U23</f>
        <v>3.0150501756970409</v>
      </c>
      <c r="V24" s="109">
        <f>'Potencia - Activity'!AP13/V23</f>
        <v>3.0136113495368599</v>
      </c>
      <c r="W24" s="109">
        <f>'Potencia - Activity'!AQ13/W23</f>
        <v>3.0119284740926555</v>
      </c>
      <c r="X24" s="109">
        <f>'Potencia - Activity'!AR13/X23</f>
        <v>3.0114781534318276</v>
      </c>
      <c r="Y24" s="109">
        <f>'Potencia - Activity'!AS13/Y23</f>
        <v>3.0098935189653169</v>
      </c>
      <c r="Z24" s="109">
        <f>'Potencia - Activity'!AT13/Z23</f>
        <v>3.0083100848611832</v>
      </c>
      <c r="AA24" s="109">
        <f>'Potencia - Activity'!AU13/AA23</f>
        <v>3.0062088319273692</v>
      </c>
      <c r="AB24" s="109">
        <f>'Potencia - Activity'!AV13/AB23</f>
        <v>3.006161957651829</v>
      </c>
      <c r="AC24" s="109">
        <f>'Potencia - Activity'!AW13/AC23</f>
        <v>3.0053785161251745</v>
      </c>
      <c r="AD24" s="109">
        <f>'Potencia - Activity'!AX13/AD23</f>
        <v>3.0029299605355209</v>
      </c>
      <c r="AE24" s="109">
        <f>'Potencia - Activity'!AY13/AE23</f>
        <v>3.0030126364572491</v>
      </c>
      <c r="AF24" s="109">
        <f>'Potencia - Activity'!AZ13/AF23</f>
        <v>3.0011906987874943</v>
      </c>
    </row>
    <row r="25" spans="1:32" x14ac:dyDescent="0.35">
      <c r="A25" s="123" t="s">
        <v>169</v>
      </c>
    </row>
    <row r="26" spans="1:32" ht="72.5" x14ac:dyDescent="0.35">
      <c r="B26" s="39" t="s">
        <v>153</v>
      </c>
      <c r="C26">
        <v>2021</v>
      </c>
      <c r="D26">
        <v>2025</v>
      </c>
      <c r="E26">
        <v>2030</v>
      </c>
    </row>
    <row r="27" spans="1:32" x14ac:dyDescent="0.35">
      <c r="A27" s="105" t="s">
        <v>170</v>
      </c>
      <c r="B27" s="41" t="s">
        <v>171</v>
      </c>
      <c r="C27">
        <f>'Fit for 55'!F7/'Fit for 55'!$F$7</f>
        <v>1</v>
      </c>
      <c r="D27">
        <f>'Fit for 55'!G7/'Fit for 55'!$F$7</f>
        <v>1.1738537622485452</v>
      </c>
      <c r="E27">
        <f>'Fit for 55'!H7/'Fit for 55'!$F$7</f>
        <v>1.2221832533004409</v>
      </c>
    </row>
    <row r="28" spans="1:32" x14ac:dyDescent="0.35">
      <c r="A28" s="105" t="s">
        <v>170</v>
      </c>
      <c r="B28" s="41" t="s">
        <v>172</v>
      </c>
      <c r="C28">
        <f>'Fit for 55'!F6/'Fit for 55'!$F$6</f>
        <v>1</v>
      </c>
      <c r="D28">
        <f>'Fit for 55'!G6/'Fit for 55'!$F$6</f>
        <v>1.3715082506833771</v>
      </c>
      <c r="E28">
        <f>'Fit for 55'!H6/'Fit for 55'!$F$6</f>
        <v>1.5716663896405059</v>
      </c>
    </row>
    <row r="29" spans="1:32" x14ac:dyDescent="0.35">
      <c r="A29" s="105" t="s">
        <v>170</v>
      </c>
      <c r="B29" s="41" t="s">
        <v>173</v>
      </c>
      <c r="C29">
        <f>'Fit for 55'!F10/'Fit for 55'!$F$10</f>
        <v>1</v>
      </c>
      <c r="D29">
        <f>'Fit for 55'!G10/'Fit for 55'!$F$10</f>
        <v>1.8458511670259306</v>
      </c>
      <c r="E29">
        <f>'Fit for 55'!H10/'Fit for 55'!$F$10</f>
        <v>1.9801197115807634</v>
      </c>
    </row>
    <row r="30" spans="1:32" x14ac:dyDescent="0.35">
      <c r="A30" s="105" t="s">
        <v>170</v>
      </c>
      <c r="B30" s="41" t="s">
        <v>174</v>
      </c>
      <c r="C30">
        <f>'Fit for 55'!F9/'Fit for 55'!$F$9</f>
        <v>1</v>
      </c>
      <c r="D30">
        <f>'Fit for 55'!G9/'Fit for 55'!$F$9</f>
        <v>1.6312576393507561</v>
      </c>
      <c r="E30">
        <f>'Fit for 55'!H9/'Fit for 55'!$F$9</f>
        <v>1.9404541617289481</v>
      </c>
    </row>
    <row r="31" spans="1:32" x14ac:dyDescent="0.35">
      <c r="A31" s="105" t="s">
        <v>170</v>
      </c>
      <c r="B31" s="41" t="s">
        <v>175</v>
      </c>
      <c r="C31">
        <v>0</v>
      </c>
      <c r="D31">
        <v>1</v>
      </c>
      <c r="E31">
        <v>2</v>
      </c>
    </row>
    <row r="32" spans="1:32" x14ac:dyDescent="0.35">
      <c r="A32" s="105" t="s">
        <v>170</v>
      </c>
      <c r="B32" s="41" t="s">
        <v>176</v>
      </c>
      <c r="C32">
        <f>'Fit for 55'!F8/'Fit for 55'!$F$8</f>
        <v>1</v>
      </c>
      <c r="D32">
        <f>'Fit for 55'!G8/'Fit for 55'!$F$8</f>
        <v>1.1723904226111883</v>
      </c>
      <c r="E32">
        <f>'Fit for 55'!H8/'Fit for 55'!$F$8</f>
        <v>1.2263982315693505</v>
      </c>
    </row>
    <row r="34" spans="1:32" ht="7.5" customHeight="1" x14ac:dyDescent="0.35"/>
    <row r="35" spans="1:32" ht="103.5" customHeight="1" x14ac:dyDescent="0.35">
      <c r="B35" s="39" t="s">
        <v>153</v>
      </c>
      <c r="C35">
        <v>2021</v>
      </c>
      <c r="D35">
        <v>2022</v>
      </c>
      <c r="E35">
        <v>2025</v>
      </c>
      <c r="F35">
        <v>2030</v>
      </c>
      <c r="G35">
        <v>2040</v>
      </c>
      <c r="H35">
        <v>2050</v>
      </c>
    </row>
    <row r="36" spans="1:32" x14ac:dyDescent="0.35">
      <c r="A36" s="106" t="s">
        <v>177</v>
      </c>
      <c r="B36" s="41" t="s">
        <v>154</v>
      </c>
      <c r="C36" s="93">
        <f>OECD!A26/OECD!$A$26</f>
        <v>1</v>
      </c>
      <c r="D36" s="93">
        <f>OECD!E22/OECD!$A$26</f>
        <v>1.0474928035114925</v>
      </c>
      <c r="E36" s="93">
        <f>OECD!F22/OECD!$A$26</f>
        <v>1.0668622674519304</v>
      </c>
      <c r="F36" s="93">
        <f>OECD!G22/OECD!$A$26</f>
        <v>1.079716352014795</v>
      </c>
      <c r="G36" s="93">
        <f>OECD!H22/OECD!$A$26</f>
        <v>1.1747366378985127</v>
      </c>
      <c r="H36" s="93">
        <f>OECD!I22/OECD!$A$26</f>
        <v>1.1656582772866988</v>
      </c>
    </row>
    <row r="37" spans="1:32" x14ac:dyDescent="0.35">
      <c r="A37" s="106" t="s">
        <v>177</v>
      </c>
      <c r="B37" s="41" t="s">
        <v>155</v>
      </c>
      <c r="C37" s="93">
        <v>1</v>
      </c>
      <c r="D37" s="93">
        <f>OECD!E35/OECD!$A$39</f>
        <v>1.2993333685771811</v>
      </c>
      <c r="E37" s="93">
        <f>OECD!F35/OECD!$A$39</f>
        <v>1.3424298719111936</v>
      </c>
      <c r="F37" s="93">
        <f>OECD!G35/OECD!$A$39</f>
        <v>1.3953362726677654</v>
      </c>
      <c r="G37" s="93">
        <f>OECD!H35/OECD!$A$39</f>
        <v>1.6154780327490093</v>
      </c>
      <c r="H37" s="93">
        <f>OECD!I35/OECD!$A$39</f>
        <v>1.7678630183170154</v>
      </c>
    </row>
    <row r="38" spans="1:32" x14ac:dyDescent="0.35">
      <c r="A38" s="106" t="s">
        <v>177</v>
      </c>
      <c r="B38" s="41" t="s">
        <v>178</v>
      </c>
      <c r="C38" s="93"/>
      <c r="D38" s="93"/>
      <c r="E38" s="93"/>
      <c r="F38" s="93"/>
      <c r="G38" s="93"/>
      <c r="H38" s="93"/>
    </row>
    <row r="39" spans="1:32" x14ac:dyDescent="0.35">
      <c r="A39" s="106" t="s">
        <v>177</v>
      </c>
      <c r="B39" s="41" t="s">
        <v>157</v>
      </c>
      <c r="C39" s="93">
        <v>1</v>
      </c>
      <c r="D39" s="93">
        <f>OECD!E48/OECD!$A$52</f>
        <v>1.2355969509176981</v>
      </c>
      <c r="E39" s="93">
        <f>OECD!F48/OECD!$A$52</f>
        <v>1.3102372408412903</v>
      </c>
      <c r="F39" s="93">
        <f>OECD!G48/OECD!$A$52</f>
        <v>1.3753320003207044</v>
      </c>
      <c r="G39" s="93">
        <f>OECD!H48/OECD!$A$52</f>
        <v>1.8080154164046147</v>
      </c>
      <c r="H39" s="93">
        <f>OECD!I48/OECD!$A$52</f>
        <v>2.1769906544073776</v>
      </c>
    </row>
    <row r="40" spans="1:32" x14ac:dyDescent="0.35">
      <c r="A40" s="106" t="s">
        <v>177</v>
      </c>
      <c r="B40" s="41" t="s">
        <v>158</v>
      </c>
      <c r="C40" s="93">
        <v>0</v>
      </c>
      <c r="D40" s="93">
        <v>0</v>
      </c>
      <c r="E40" s="93">
        <v>0</v>
      </c>
      <c r="F40" s="93">
        <v>0</v>
      </c>
      <c r="G40" s="93">
        <v>0</v>
      </c>
      <c r="H40" s="93"/>
    </row>
    <row r="41" spans="1:32" x14ac:dyDescent="0.35">
      <c r="A41" s="106" t="s">
        <v>177</v>
      </c>
      <c r="B41" s="41" t="s">
        <v>159</v>
      </c>
      <c r="C41" s="93">
        <v>1</v>
      </c>
      <c r="D41" s="93">
        <f>OECD!E8/OECD!$A$13</f>
        <v>1.0484031464172301</v>
      </c>
      <c r="E41" s="93">
        <f>OECD!F8/OECD!$A$13</f>
        <v>1.0266640419201623</v>
      </c>
      <c r="F41" s="93">
        <f>OECD!G8/OECD!$A$13</f>
        <v>0.9935871700114135</v>
      </c>
      <c r="G41" s="93">
        <f>OECD!H8/OECD!$A$13</f>
        <v>1.0181571729544625</v>
      </c>
      <c r="H41" s="93">
        <f>OECD!I8/OECD!$A$13</f>
        <v>0.96686212916609948</v>
      </c>
    </row>
    <row r="45" spans="1:32" ht="72.5" x14ac:dyDescent="0.35">
      <c r="B45" s="39" t="s">
        <v>153</v>
      </c>
      <c r="C45" s="40">
        <v>2021</v>
      </c>
      <c r="D45" s="40">
        <v>2022</v>
      </c>
      <c r="E45" s="40">
        <v>2025</v>
      </c>
      <c r="F45" s="40">
        <v>2030</v>
      </c>
      <c r="G45" s="40">
        <v>2040</v>
      </c>
      <c r="H45" s="40">
        <v>2050</v>
      </c>
      <c r="I45" s="40"/>
      <c r="J45" s="40"/>
      <c r="K45" s="40"/>
      <c r="L45" s="40"/>
      <c r="M45" s="40"/>
      <c r="N45" s="40"/>
      <c r="O45" s="40"/>
      <c r="P45" s="40"/>
      <c r="Q45" s="40"/>
      <c r="R45" s="40"/>
      <c r="S45" s="40"/>
      <c r="T45" s="40"/>
      <c r="U45" s="40"/>
      <c r="V45" s="40"/>
      <c r="W45" s="40"/>
      <c r="X45" s="40"/>
      <c r="Y45" s="40"/>
      <c r="Z45" s="40"/>
      <c r="AA45" s="40"/>
      <c r="AB45" s="40"/>
      <c r="AC45" s="40"/>
      <c r="AD45" s="40"/>
      <c r="AE45" s="40"/>
      <c r="AF45" s="40"/>
    </row>
    <row r="46" spans="1:32" x14ac:dyDescent="0.35">
      <c r="A46" t="s">
        <v>179</v>
      </c>
      <c r="B46" s="41" t="s">
        <v>154</v>
      </c>
      <c r="C46">
        <f t="shared" ref="C46:H51" si="2">SUMPRODUCT($C$16:$AF$21*($B$16:$B$21=$B46)*($C$15:$AF$15=C$45))</f>
        <v>1</v>
      </c>
      <c r="D46">
        <f t="shared" si="2"/>
        <v>1.0060830625499129</v>
      </c>
      <c r="E46">
        <f t="shared" si="2"/>
        <v>1.0222405756411426</v>
      </c>
      <c r="F46">
        <f t="shared" si="2"/>
        <v>1.049048999399028</v>
      </c>
      <c r="G46">
        <f t="shared" si="2"/>
        <v>1.0905414207314941</v>
      </c>
      <c r="H46">
        <f t="shared" si="2"/>
        <v>1.1353708896576307</v>
      </c>
    </row>
    <row r="47" spans="1:32" x14ac:dyDescent="0.35">
      <c r="A47" t="s">
        <v>179</v>
      </c>
      <c r="B47" s="41" t="s">
        <v>155</v>
      </c>
      <c r="C47">
        <f t="shared" si="2"/>
        <v>1</v>
      </c>
      <c r="D47">
        <f t="shared" si="2"/>
        <v>1.0065371881403875</v>
      </c>
      <c r="E47">
        <f t="shared" si="2"/>
        <v>1.0259507749033281</v>
      </c>
      <c r="F47">
        <f t="shared" si="2"/>
        <v>1.05621916945983</v>
      </c>
      <c r="G47">
        <f t="shared" si="2"/>
        <v>1.1336967019823538</v>
      </c>
      <c r="H47">
        <f t="shared" si="2"/>
        <v>1.2417042667769425</v>
      </c>
    </row>
    <row r="48" spans="1:32" x14ac:dyDescent="0.35">
      <c r="A48" t="s">
        <v>179</v>
      </c>
      <c r="B48" s="41" t="s">
        <v>156</v>
      </c>
      <c r="C48">
        <f t="shared" si="2"/>
        <v>1</v>
      </c>
      <c r="D48">
        <f t="shared" si="2"/>
        <v>1.0313821024544596</v>
      </c>
      <c r="E48">
        <f t="shared" si="2"/>
        <v>1.1153556524119592</v>
      </c>
      <c r="F48">
        <f t="shared" si="2"/>
        <v>1.2445574215151809</v>
      </c>
      <c r="G48">
        <f t="shared" si="2"/>
        <v>1.4866752150672589</v>
      </c>
      <c r="H48">
        <f t="shared" si="2"/>
        <v>1.747647912564898</v>
      </c>
    </row>
    <row r="49" spans="1:8" x14ac:dyDescent="0.35">
      <c r="A49" t="s">
        <v>179</v>
      </c>
      <c r="B49" s="41" t="s">
        <v>157</v>
      </c>
      <c r="C49">
        <f t="shared" si="2"/>
        <v>1</v>
      </c>
      <c r="D49">
        <f t="shared" si="2"/>
        <v>1.0184832059174151</v>
      </c>
      <c r="E49">
        <f t="shared" si="2"/>
        <v>1.0764200728329443</v>
      </c>
      <c r="F49">
        <f t="shared" si="2"/>
        <v>1.1797475728955455</v>
      </c>
      <c r="G49">
        <f t="shared" si="2"/>
        <v>1.3600583982140746</v>
      </c>
      <c r="H49">
        <f t="shared" si="2"/>
        <v>1.5363478484676651</v>
      </c>
    </row>
    <row r="50" spans="1:8" x14ac:dyDescent="0.35">
      <c r="A50" t="s">
        <v>179</v>
      </c>
      <c r="B50" s="41" t="s">
        <v>166</v>
      </c>
      <c r="C50">
        <f t="shared" si="2"/>
        <v>0</v>
      </c>
      <c r="D50">
        <f t="shared" si="2"/>
        <v>0</v>
      </c>
      <c r="E50">
        <f t="shared" si="2"/>
        <v>0</v>
      </c>
      <c r="F50">
        <f t="shared" si="2"/>
        <v>0</v>
      </c>
      <c r="G50">
        <f t="shared" si="2"/>
        <v>0</v>
      </c>
      <c r="H50">
        <f t="shared" si="2"/>
        <v>0</v>
      </c>
    </row>
    <row r="51" spans="1:8" x14ac:dyDescent="0.35">
      <c r="A51" t="s">
        <v>179</v>
      </c>
      <c r="B51" s="41" t="s">
        <v>159</v>
      </c>
      <c r="C51">
        <f t="shared" si="2"/>
        <v>1</v>
      </c>
      <c r="D51">
        <f t="shared" si="2"/>
        <v>1.0152274348316825</v>
      </c>
      <c r="E51">
        <f t="shared" si="2"/>
        <v>1.0553584214475795</v>
      </c>
      <c r="F51">
        <f t="shared" si="2"/>
        <v>1.1164201668765636</v>
      </c>
      <c r="G51">
        <f t="shared" si="2"/>
        <v>1.2212748015838899</v>
      </c>
      <c r="H51">
        <f t="shared" si="2"/>
        <v>1.3034261900323891</v>
      </c>
    </row>
    <row r="52" spans="1:8" x14ac:dyDescent="0.35">
      <c r="A52" t="s">
        <v>4</v>
      </c>
      <c r="B52" s="41" t="s">
        <v>154</v>
      </c>
      <c r="C52">
        <f t="shared" ref="C52:C57" si="3">C2</f>
        <v>1</v>
      </c>
      <c r="D52">
        <f>($E52-$C52)/($E$45-$C$45)*(D$45-$C$45)+$C52</f>
        <v>1.0408686288279125</v>
      </c>
      <c r="E52">
        <f t="shared" ref="E52:F55" si="4">D2</f>
        <v>1.1634745153116497</v>
      </c>
      <c r="F52">
        <f t="shared" si="4"/>
        <v>1.2314800798622776</v>
      </c>
      <c r="G52">
        <f>G2</f>
        <v>1.3059430702351729</v>
      </c>
      <c r="H52">
        <f>I2</f>
        <v>1.3648517983604793</v>
      </c>
    </row>
    <row r="53" spans="1:8" x14ac:dyDescent="0.35">
      <c r="A53" t="s">
        <v>4</v>
      </c>
      <c r="B53" s="41" t="s">
        <v>155</v>
      </c>
      <c r="C53">
        <f t="shared" si="3"/>
        <v>1</v>
      </c>
      <c r="D53">
        <f>($E53-$C53)/($E$45-$C$45)*(D$45-$C$45)+$C53</f>
        <v>1.109798984268624</v>
      </c>
      <c r="E53">
        <f t="shared" si="4"/>
        <v>1.4391959370744956</v>
      </c>
      <c r="F53">
        <f t="shared" si="4"/>
        <v>1.5200617460519765</v>
      </c>
      <c r="G53">
        <f>G3</f>
        <v>1.5931884518355643</v>
      </c>
      <c r="H53">
        <f>I3</f>
        <v>1.6461471416967619</v>
      </c>
    </row>
    <row r="54" spans="1:8" x14ac:dyDescent="0.35">
      <c r="A54" t="s">
        <v>4</v>
      </c>
      <c r="B54" s="41" t="s">
        <v>156</v>
      </c>
      <c r="C54">
        <f t="shared" si="3"/>
        <v>1</v>
      </c>
      <c r="E54">
        <f t="shared" si="4"/>
        <v>2.1488289075114175</v>
      </c>
      <c r="F54">
        <f t="shared" si="4"/>
        <v>2.4294212557915524</v>
      </c>
      <c r="G54">
        <f>G4</f>
        <v>2.8675167656718572</v>
      </c>
      <c r="H54">
        <f>I4</f>
        <v>3.186031491797253</v>
      </c>
    </row>
    <row r="55" spans="1:8" x14ac:dyDescent="0.35">
      <c r="A55" t="s">
        <v>4</v>
      </c>
      <c r="B55" s="41" t="s">
        <v>157</v>
      </c>
      <c r="C55">
        <f t="shared" si="3"/>
        <v>1</v>
      </c>
      <c r="D55">
        <f>($E55-$C55)/($E$45-$C$45)*(D$45-$C$45)+$C55</f>
        <v>1.2495066590155022</v>
      </c>
      <c r="E55">
        <f t="shared" si="4"/>
        <v>1.9980266360620085</v>
      </c>
      <c r="F55">
        <f t="shared" si="4"/>
        <v>2.1494775265006467</v>
      </c>
      <c r="G55">
        <f>G5</f>
        <v>2.4952664470575985</v>
      </c>
      <c r="H55">
        <f>I5</f>
        <v>2.7938404316907115</v>
      </c>
    </row>
    <row r="56" spans="1:8" x14ac:dyDescent="0.35">
      <c r="A56" t="s">
        <v>4</v>
      </c>
      <c r="B56" s="41" t="s">
        <v>166</v>
      </c>
      <c r="C56">
        <f t="shared" si="3"/>
        <v>1</v>
      </c>
    </row>
    <row r="57" spans="1:8" x14ac:dyDescent="0.35">
      <c r="A57" t="s">
        <v>4</v>
      </c>
      <c r="B57" s="41" t="s">
        <v>159</v>
      </c>
      <c r="C57">
        <f t="shared" si="3"/>
        <v>1</v>
      </c>
      <c r="D57">
        <f>($E57-$C57)/($E$45-$C$45)*(D$45-$C$45)+$C57</f>
        <v>1.0438914398464707</v>
      </c>
      <c r="E57">
        <f>D7</f>
        <v>1.1755657593858828</v>
      </c>
      <c r="F57">
        <f>E7</f>
        <v>1.239337070637117</v>
      </c>
      <c r="G57">
        <f>G7</f>
        <v>1.3660738473567711</v>
      </c>
      <c r="H57">
        <f>I7</f>
        <v>1.4829206611769774</v>
      </c>
    </row>
    <row r="58" spans="1:8" x14ac:dyDescent="0.35">
      <c r="A58" t="s">
        <v>177</v>
      </c>
      <c r="B58" s="41" t="s">
        <v>154</v>
      </c>
      <c r="C58">
        <f t="shared" ref="C58:H63" si="5">IF(SUMPRODUCT($C$36:$I$41*($B$36:$B$41=$B46)*($C$35:$I$35=C$45))=0, "", SUMPRODUCT($C$36:$I$41*($B$36:$B$41=$B46)*($C$35:$I$35=C$45)))</f>
        <v>1</v>
      </c>
      <c r="D58">
        <f t="shared" si="5"/>
        <v>1.0474928035114925</v>
      </c>
      <c r="E58">
        <f t="shared" si="5"/>
        <v>1.0668622674519304</v>
      </c>
      <c r="F58">
        <f t="shared" si="5"/>
        <v>1.079716352014795</v>
      </c>
      <c r="G58">
        <f t="shared" si="5"/>
        <v>1.1747366378985127</v>
      </c>
      <c r="H58">
        <f t="shared" si="5"/>
        <v>1.1656582772866988</v>
      </c>
    </row>
    <row r="59" spans="1:8" x14ac:dyDescent="0.35">
      <c r="A59" t="s">
        <v>177</v>
      </c>
      <c r="B59" s="41" t="s">
        <v>155</v>
      </c>
      <c r="C59">
        <f t="shared" si="5"/>
        <v>1</v>
      </c>
      <c r="D59">
        <f t="shared" si="5"/>
        <v>1.2993333685771811</v>
      </c>
      <c r="E59">
        <f t="shared" si="5"/>
        <v>1.3424298719111936</v>
      </c>
      <c r="F59">
        <f t="shared" si="5"/>
        <v>1.3953362726677654</v>
      </c>
      <c r="G59">
        <f t="shared" si="5"/>
        <v>1.6154780327490093</v>
      </c>
      <c r="H59">
        <f t="shared" si="5"/>
        <v>1.7678630183170154</v>
      </c>
    </row>
    <row r="60" spans="1:8" x14ac:dyDescent="0.35">
      <c r="A60" t="s">
        <v>177</v>
      </c>
      <c r="B60" s="41" t="s">
        <v>156</v>
      </c>
      <c r="C60" t="str">
        <f t="shared" si="5"/>
        <v/>
      </c>
      <c r="D60" t="str">
        <f t="shared" si="5"/>
        <v/>
      </c>
      <c r="E60" t="str">
        <f t="shared" si="5"/>
        <v/>
      </c>
      <c r="F60" t="str">
        <f t="shared" si="5"/>
        <v/>
      </c>
      <c r="G60" t="str">
        <f t="shared" si="5"/>
        <v/>
      </c>
      <c r="H60" t="str">
        <f t="shared" si="5"/>
        <v/>
      </c>
    </row>
    <row r="61" spans="1:8" x14ac:dyDescent="0.35">
      <c r="A61" t="s">
        <v>177</v>
      </c>
      <c r="B61" s="41" t="s">
        <v>157</v>
      </c>
      <c r="C61">
        <f t="shared" si="5"/>
        <v>1</v>
      </c>
      <c r="D61">
        <f t="shared" si="5"/>
        <v>1.2355969509176981</v>
      </c>
      <c r="E61">
        <f t="shared" si="5"/>
        <v>1.3102372408412903</v>
      </c>
      <c r="F61">
        <f t="shared" si="5"/>
        <v>1.3753320003207044</v>
      </c>
      <c r="G61">
        <f t="shared" si="5"/>
        <v>1.8080154164046147</v>
      </c>
      <c r="H61">
        <f t="shared" si="5"/>
        <v>2.1769906544073776</v>
      </c>
    </row>
    <row r="62" spans="1:8" x14ac:dyDescent="0.35">
      <c r="A62" t="s">
        <v>177</v>
      </c>
      <c r="B62" s="41" t="s">
        <v>166</v>
      </c>
      <c r="C62" t="str">
        <f t="shared" si="5"/>
        <v/>
      </c>
      <c r="D62" t="str">
        <f t="shared" si="5"/>
        <v/>
      </c>
      <c r="E62" t="str">
        <f t="shared" si="5"/>
        <v/>
      </c>
      <c r="F62" t="str">
        <f t="shared" si="5"/>
        <v/>
      </c>
      <c r="G62" t="str">
        <f t="shared" si="5"/>
        <v/>
      </c>
      <c r="H62" t="str">
        <f t="shared" si="5"/>
        <v/>
      </c>
    </row>
    <row r="63" spans="1:8" x14ac:dyDescent="0.35">
      <c r="A63" t="s">
        <v>177</v>
      </c>
      <c r="B63" s="41" t="s">
        <v>159</v>
      </c>
      <c r="C63">
        <f t="shared" si="5"/>
        <v>1</v>
      </c>
      <c r="D63">
        <f t="shared" si="5"/>
        <v>1.0484031464172301</v>
      </c>
      <c r="E63">
        <f t="shared" si="5"/>
        <v>1.0266640419201623</v>
      </c>
      <c r="F63">
        <f t="shared" si="5"/>
        <v>0.9935871700114135</v>
      </c>
      <c r="G63">
        <f t="shared" si="5"/>
        <v>1.0181571729544625</v>
      </c>
      <c r="H63">
        <f t="shared" si="5"/>
        <v>0.96686212916609948</v>
      </c>
    </row>
    <row r="67" spans="1:8" x14ac:dyDescent="0.35">
      <c r="B67" s="39" t="s">
        <v>180</v>
      </c>
      <c r="C67" s="40">
        <v>2021</v>
      </c>
      <c r="D67" s="40">
        <v>2022</v>
      </c>
      <c r="E67" s="40">
        <v>2025</v>
      </c>
      <c r="F67" s="40">
        <v>2030</v>
      </c>
      <c r="G67" s="40">
        <v>2040</v>
      </c>
      <c r="H67" s="40">
        <v>2050</v>
      </c>
    </row>
    <row r="68" spans="1:8" x14ac:dyDescent="0.35">
      <c r="A68" t="s">
        <v>179</v>
      </c>
      <c r="B68" s="41" t="s">
        <v>154</v>
      </c>
      <c r="C68" s="110">
        <f>'Potencia - Activity'!W7</f>
        <v>5201574</v>
      </c>
      <c r="D68" s="110">
        <f>'Potencia - Activity'!X7</f>
        <v>5233215.5</v>
      </c>
      <c r="E68" s="110">
        <f>'Potencia - Activity'!AA7</f>
        <v>5317260</v>
      </c>
      <c r="F68" s="110">
        <f>'Potencia - Activity'!AF7</f>
        <v>5456706</v>
      </c>
      <c r="G68" s="110">
        <f>'Potencia - Activity'!AP7</f>
        <v>5672531.9000000004</v>
      </c>
      <c r="H68" s="110">
        <f>'Potencia - Activity'!AZ7</f>
        <v>5905715.7000000002</v>
      </c>
    </row>
    <row r="69" spans="1:8" x14ac:dyDescent="0.35">
      <c r="A69" t="s">
        <v>179</v>
      </c>
      <c r="B69" s="41" t="s">
        <v>155</v>
      </c>
      <c r="C69" s="110">
        <f>'Potencia - Activity'!W8</f>
        <v>585924.69999999995</v>
      </c>
      <c r="D69" s="110">
        <f>'Potencia - Activity'!X8</f>
        <v>589755</v>
      </c>
      <c r="E69" s="110">
        <f>'Potencia - Activity'!AA8</f>
        <v>601129.9</v>
      </c>
      <c r="F69" s="110">
        <f>'Potencia - Activity'!AF8</f>
        <v>618864.9</v>
      </c>
      <c r="G69" s="110">
        <f>'Potencia - Activity'!AP8</f>
        <v>664260.9</v>
      </c>
      <c r="H69" s="110">
        <f>'Potencia - Activity'!AZ8</f>
        <v>727545.2</v>
      </c>
    </row>
    <row r="70" spans="1:8" x14ac:dyDescent="0.35">
      <c r="A70" t="s">
        <v>179</v>
      </c>
      <c r="B70" s="41" t="s">
        <v>156</v>
      </c>
      <c r="C70" s="110">
        <f>'Potencia - Activity'!W13</f>
        <v>2198695.9</v>
      </c>
      <c r="D70" s="110">
        <f>'Potencia - Activity'!X13</f>
        <v>2267695.6</v>
      </c>
      <c r="E70" s="110">
        <f>'Potencia - Activity'!AA13</f>
        <v>2452327.9</v>
      </c>
      <c r="F70" s="110">
        <f>'Potencia - Activity'!AF13</f>
        <v>2736403.3</v>
      </c>
      <c r="G70" s="110">
        <f>'Potencia - Activity'!AP13</f>
        <v>3268746.7</v>
      </c>
      <c r="H70" s="110">
        <f>'Potencia - Activity'!AZ13</f>
        <v>3842546.3</v>
      </c>
    </row>
    <row r="71" spans="1:8" x14ac:dyDescent="0.35">
      <c r="A71" t="s">
        <v>179</v>
      </c>
      <c r="B71" s="41" t="s">
        <v>157</v>
      </c>
      <c r="C71" s="110">
        <f>'Potencia - Activity'!W9</f>
        <v>630978.19999999995</v>
      </c>
      <c r="D71" s="110">
        <f>'Potencia - Activity'!X9</f>
        <v>642640.69999999995</v>
      </c>
      <c r="E71" s="110">
        <f>'Potencia - Activity'!AA9</f>
        <v>679197.6</v>
      </c>
      <c r="F71" s="110">
        <f>'Potencia - Activity'!AF9</f>
        <v>744395</v>
      </c>
      <c r="G71" s="110">
        <f>'Potencia - Activity'!AP9</f>
        <v>858167.2</v>
      </c>
      <c r="H71" s="110">
        <f>'Potencia - Activity'!AZ9</f>
        <v>969402</v>
      </c>
    </row>
    <row r="72" spans="1:8" x14ac:dyDescent="0.35">
      <c r="A72" t="s">
        <v>179</v>
      </c>
      <c r="B72" s="41" t="s">
        <v>166</v>
      </c>
      <c r="C72" s="41"/>
      <c r="D72" s="41"/>
      <c r="E72" s="41"/>
      <c r="F72" s="41"/>
      <c r="G72" s="41"/>
      <c r="H72" s="41"/>
    </row>
    <row r="73" spans="1:8" x14ac:dyDescent="0.35">
      <c r="A73" t="s">
        <v>179</v>
      </c>
      <c r="B73" s="41" t="s">
        <v>159</v>
      </c>
      <c r="C73" s="110">
        <f>'Potencia - Activity'!W6</f>
        <v>145388.9</v>
      </c>
      <c r="D73" s="110">
        <f>'Potencia - Activity'!X6</f>
        <v>147602.79999999999</v>
      </c>
      <c r="E73" s="110">
        <f>'Potencia - Activity'!AA6</f>
        <v>153437.4</v>
      </c>
      <c r="F73" s="110">
        <f>'Potencia - Activity'!AB6</f>
        <v>155281.5</v>
      </c>
      <c r="G73" s="110">
        <f>'Potencia - Activity'!AP6</f>
        <v>177559.8</v>
      </c>
      <c r="H73" s="110">
        <f>'Potencia - Activity'!AZ6</f>
        <v>189503.7</v>
      </c>
    </row>
    <row r="74" spans="1:8" x14ac:dyDescent="0.35">
      <c r="A74" t="s">
        <v>4</v>
      </c>
      <c r="B74" s="41" t="s">
        <v>154</v>
      </c>
      <c r="C74" s="111">
        <f>'REF2020'!F7*1000</f>
        <v>3742236.2108397954</v>
      </c>
      <c r="D74" s="112">
        <f t="shared" ref="D74:D79" si="6">($E74-$C74)/($E$67-$C$67)*(D$67-$C$67)+$C74</f>
        <v>3895176.2735269805</v>
      </c>
      <c r="E74" s="111">
        <f>'REF2020'!G7*1000</f>
        <v>4353996.4615885355</v>
      </c>
      <c r="F74" s="111">
        <f>'REF2020'!H7*1000</f>
        <v>4608489.3477884987</v>
      </c>
      <c r="G74" s="111">
        <f>'REF2020'!J7*1000</f>
        <v>4887147.446729362</v>
      </c>
      <c r="H74" s="111">
        <f>'REF2020'!L7*1000</f>
        <v>5107597.8222544007</v>
      </c>
    </row>
    <row r="75" spans="1:8" x14ac:dyDescent="0.35">
      <c r="A75" t="s">
        <v>4</v>
      </c>
      <c r="B75" s="41" t="s">
        <v>155</v>
      </c>
      <c r="C75" s="111">
        <f>'REF2020'!F6*1000</f>
        <v>327011.4624147776</v>
      </c>
      <c r="D75" s="112">
        <f t="shared" si="6"/>
        <v>362916.98883211747</v>
      </c>
      <c r="E75" s="111">
        <f>'REF2020'!G6*1000</f>
        <v>470633.56808413705</v>
      </c>
      <c r="F75" s="111">
        <f>'REF2020'!H6*1000</f>
        <v>497077.61453721713</v>
      </c>
      <c r="G75" s="111">
        <f>'REF2020'!J6*1000</f>
        <v>520990.88553708338</v>
      </c>
      <c r="H75" s="111">
        <f>'REF2020'!L6*1000</f>
        <v>538308.98415616422</v>
      </c>
    </row>
    <row r="76" spans="1:8" x14ac:dyDescent="0.35">
      <c r="A76" t="s">
        <v>4</v>
      </c>
      <c r="B76" s="41" t="s">
        <v>156</v>
      </c>
      <c r="C76" s="111">
        <f>C10*1000</f>
        <v>825245.25787976594</v>
      </c>
      <c r="D76" s="112">
        <f t="shared" si="6"/>
        <v>1062261.6598895134</v>
      </c>
      <c r="E76" s="111">
        <f>D10*1000</f>
        <v>1773310.8659187558</v>
      </c>
      <c r="F76" s="111">
        <f>F10*1000</f>
        <v>2187768.6481021913</v>
      </c>
      <c r="G76" s="111">
        <f>G10*1000</f>
        <v>2366404.6127614244</v>
      </c>
      <c r="H76" s="111">
        <f>H10*1000</f>
        <v>2502481.2982752658</v>
      </c>
    </row>
    <row r="77" spans="1:8" x14ac:dyDescent="0.35">
      <c r="A77" t="s">
        <v>4</v>
      </c>
      <c r="B77" s="41" t="s">
        <v>157</v>
      </c>
      <c r="C77" s="111">
        <f>'REF2020'!F9*1000</f>
        <v>265236.14263100002</v>
      </c>
      <c r="D77" s="112">
        <f t="shared" si="6"/>
        <v>331414.32642902003</v>
      </c>
      <c r="E77" s="111">
        <f>'REF2020'!G9*1000</f>
        <v>529948.87782308005</v>
      </c>
      <c r="F77" s="111">
        <f>'REF2020'!H9*1000</f>
        <v>570119.12780105462</v>
      </c>
      <c r="G77" s="111">
        <f>'REF2020'!J9*1000</f>
        <v>661834.84725411783</v>
      </c>
      <c r="H77" s="111">
        <f>'REF2020'!L9*1000</f>
        <v>741027.4592281722</v>
      </c>
    </row>
    <row r="78" spans="1:8" x14ac:dyDescent="0.35">
      <c r="A78" t="s">
        <v>4</v>
      </c>
      <c r="B78" s="41" t="s">
        <v>166</v>
      </c>
      <c r="C78" s="111"/>
      <c r="D78" s="112"/>
      <c r="E78" s="111"/>
      <c r="F78" s="111"/>
      <c r="G78" s="111"/>
      <c r="H78" s="111"/>
    </row>
    <row r="79" spans="1:8" x14ac:dyDescent="0.35">
      <c r="A79" t="s">
        <v>4</v>
      </c>
      <c r="B79" s="41" t="s">
        <v>159</v>
      </c>
      <c r="C79" s="111">
        <f>'REF2020'!F8*1000</f>
        <v>104773.51557530889</v>
      </c>
      <c r="D79" s="112">
        <f t="shared" si="6"/>
        <v>109372.17603168581</v>
      </c>
      <c r="E79" s="111">
        <f>'REF2020'!G8*1000</f>
        <v>123168.15740081661</v>
      </c>
      <c r="F79" s="111">
        <f>'REF2020'!H8*1000</f>
        <v>129849.70187345568</v>
      </c>
      <c r="G79" s="111">
        <f>'REF2020'!J8*1000</f>
        <v>143128.35952305677</v>
      </c>
      <c r="H79" s="111">
        <f>'REF2020'!L8*1000</f>
        <v>155370.8109907734</v>
      </c>
    </row>
    <row r="80" spans="1:8" x14ac:dyDescent="0.35">
      <c r="A80" t="s">
        <v>177</v>
      </c>
      <c r="B80" s="41" t="s">
        <v>154</v>
      </c>
      <c r="C80" s="111">
        <f>OECD!A26*1000</f>
        <v>1182242.4143609051</v>
      </c>
      <c r="D80" s="111">
        <f>OECD!E22*1000</f>
        <v>1238390.4210491001</v>
      </c>
      <c r="E80" s="111">
        <f>OECD!F22*1000</f>
        <v>1261289.8228629199</v>
      </c>
      <c r="F80" s="111">
        <f>OECD!G22*1000</f>
        <v>1276486.4668309202</v>
      </c>
      <c r="G80" s="111">
        <f>OECD!H22*1000</f>
        <v>1388823.47902735</v>
      </c>
      <c r="H80" s="111">
        <f>OECD!I22*1000</f>
        <v>1378090.6560591999</v>
      </c>
    </row>
    <row r="81" spans="1:8" x14ac:dyDescent="0.35">
      <c r="A81" t="s">
        <v>177</v>
      </c>
      <c r="B81" s="41" t="s">
        <v>155</v>
      </c>
      <c r="C81" s="111">
        <f>OECD!A39*1000</f>
        <v>212148.101041816</v>
      </c>
      <c r="D81" s="111">
        <f>OECD!E35*1000</f>
        <v>275651.10676391498</v>
      </c>
      <c r="E81" s="111">
        <f>OECD!F35*1000</f>
        <v>284793.94810776802</v>
      </c>
      <c r="F81" s="111">
        <f>OECD!G35*1000</f>
        <v>296017.94056123204</v>
      </c>
      <c r="G81" s="111">
        <f>OECD!H35*1000</f>
        <v>342720.59692247096</v>
      </c>
      <c r="H81" s="111">
        <f>OECD!I35*1000</f>
        <v>375048.78223800799</v>
      </c>
    </row>
    <row r="82" spans="1:8" x14ac:dyDescent="0.35">
      <c r="A82" t="s">
        <v>177</v>
      </c>
      <c r="B82" s="41" t="s">
        <v>156</v>
      </c>
      <c r="C82" s="111"/>
      <c r="D82" s="111"/>
      <c r="E82" s="111"/>
      <c r="F82" s="111"/>
      <c r="G82" s="111"/>
      <c r="H82" s="111"/>
    </row>
    <row r="83" spans="1:8" x14ac:dyDescent="0.35">
      <c r="A83" t="s">
        <v>177</v>
      </c>
      <c r="B83" s="41" t="s">
        <v>157</v>
      </c>
      <c r="C83" s="111">
        <f>OECD!A52*1000</f>
        <v>169441.07908172099</v>
      </c>
      <c r="D83" s="111">
        <f>OECD!E48*1000</f>
        <v>209360.880673579</v>
      </c>
      <c r="E83" s="111">
        <f>OECD!F48*1000</f>
        <v>222008.01194120501</v>
      </c>
      <c r="F83" s="111">
        <f>OECD!G48*1000</f>
        <v>233037.73822996201</v>
      </c>
      <c r="G83" s="111">
        <f>OECD!H48*1000</f>
        <v>306352.08315198502</v>
      </c>
      <c r="H83" s="111">
        <f>OECD!I48*1000</f>
        <v>368871.64563360799</v>
      </c>
    </row>
    <row r="84" spans="1:8" x14ac:dyDescent="0.35">
      <c r="A84" t="s">
        <v>177</v>
      </c>
      <c r="B84" s="41" t="s">
        <v>166</v>
      </c>
      <c r="C84" s="111"/>
      <c r="D84" s="111"/>
      <c r="E84" s="111"/>
      <c r="F84" s="111"/>
      <c r="G84" s="111"/>
      <c r="H84" s="111"/>
    </row>
    <row r="85" spans="1:8" x14ac:dyDescent="0.35">
      <c r="A85" t="s">
        <v>177</v>
      </c>
      <c r="B85" s="41" t="s">
        <v>159</v>
      </c>
      <c r="C85" s="111">
        <f>OECD!A13*1000</f>
        <v>119783.144880518</v>
      </c>
      <c r="D85" s="111">
        <f>OECD!E8*1000</f>
        <v>125581.02598048601</v>
      </c>
      <c r="E85" s="111">
        <f>OECD!F8*1000</f>
        <v>122977.047676941</v>
      </c>
      <c r="F85" s="111">
        <f>OECD!G8*1000</f>
        <v>119014.995936901</v>
      </c>
      <c r="G85" s="111">
        <f>OECD!H8*1000</f>
        <v>121958.06815914299</v>
      </c>
      <c r="H85" s="111">
        <f>OECD!I8*1000</f>
        <v>115813.78649738901</v>
      </c>
    </row>
    <row r="86" spans="1:8" ht="15" thickBot="1" x14ac:dyDescent="0.4"/>
    <row r="87" spans="1:8" x14ac:dyDescent="0.35">
      <c r="B87" s="114" t="s">
        <v>181</v>
      </c>
      <c r="C87" s="115">
        <f>(C68-C74)/C68</f>
        <v>0.28055696009711761</v>
      </c>
      <c r="D87" s="115">
        <f t="shared" ref="D87:H87" si="7">(D68-D74)/D68</f>
        <v>0.25568204223063612</v>
      </c>
      <c r="E87" s="115">
        <f t="shared" si="7"/>
        <v>0.18115787800699318</v>
      </c>
      <c r="F87" s="115">
        <f t="shared" si="7"/>
        <v>0.15544481454773287</v>
      </c>
      <c r="G87" s="115">
        <f t="shared" si="7"/>
        <v>0.13845395091927792</v>
      </c>
      <c r="H87" s="116">
        <f t="shared" si="7"/>
        <v>0.13514329478230716</v>
      </c>
    </row>
    <row r="88" spans="1:8" x14ac:dyDescent="0.35">
      <c r="B88" s="117" t="s">
        <v>182</v>
      </c>
      <c r="C88" s="118">
        <f t="shared" ref="C88:H88" si="8">(C69-C75)/C69</f>
        <v>0.44188824534146176</v>
      </c>
      <c r="D88" s="118">
        <f t="shared" si="8"/>
        <v>0.38463092499068685</v>
      </c>
      <c r="E88" s="118">
        <f t="shared" si="8"/>
        <v>0.21708507914156819</v>
      </c>
      <c r="F88" s="118">
        <f t="shared" si="8"/>
        <v>0.19679139253621086</v>
      </c>
      <c r="G88" s="118">
        <f t="shared" si="8"/>
        <v>0.2156833474059916</v>
      </c>
      <c r="H88" s="119">
        <f t="shared" si="8"/>
        <v>0.26010234944005645</v>
      </c>
    </row>
    <row r="89" spans="1:8" x14ac:dyDescent="0.35">
      <c r="B89" s="117" t="s">
        <v>183</v>
      </c>
      <c r="C89" s="118">
        <f t="shared" ref="C89:H89" si="9">(C70-C76)/C70</f>
        <v>0.62466603140535903</v>
      </c>
      <c r="D89" s="118">
        <f t="shared" si="9"/>
        <v>0.53156779071692284</v>
      </c>
      <c r="E89" s="118">
        <f t="shared" si="9"/>
        <v>0.27688672223695865</v>
      </c>
      <c r="F89" s="118">
        <f t="shared" si="9"/>
        <v>0.200494807142576</v>
      </c>
      <c r="G89" s="118">
        <f t="shared" si="9"/>
        <v>0.27605139524533234</v>
      </c>
      <c r="H89" s="119">
        <f t="shared" si="9"/>
        <v>0.34874400907667241</v>
      </c>
    </row>
    <row r="90" spans="1:8" x14ac:dyDescent="0.35">
      <c r="B90" s="117" t="s">
        <v>184</v>
      </c>
      <c r="C90" s="118">
        <f t="shared" ref="C90:H90" si="10">(C71-C77)/C71</f>
        <v>0.57964293753571827</v>
      </c>
      <c r="D90" s="118">
        <f t="shared" si="10"/>
        <v>0.48429297050588288</v>
      </c>
      <c r="E90" s="118">
        <f t="shared" si="10"/>
        <v>0.21974271136546997</v>
      </c>
      <c r="F90" s="118">
        <f t="shared" si="10"/>
        <v>0.23411746747216919</v>
      </c>
      <c r="G90" s="118">
        <f t="shared" si="10"/>
        <v>0.22878100298622708</v>
      </c>
      <c r="H90" s="119">
        <f t="shared" si="10"/>
        <v>0.23558290654633249</v>
      </c>
    </row>
    <row r="91" spans="1:8" x14ac:dyDescent="0.35">
      <c r="B91" s="117" t="s">
        <v>185</v>
      </c>
      <c r="C91" s="118"/>
      <c r="D91" s="118"/>
      <c r="E91" s="118"/>
      <c r="F91" s="118"/>
      <c r="G91" s="118"/>
      <c r="H91" s="119"/>
    </row>
    <row r="92" spans="1:8" ht="15" thickBot="1" x14ac:dyDescent="0.4">
      <c r="B92" s="120" t="s">
        <v>186</v>
      </c>
      <c r="C92" s="121">
        <f t="shared" ref="C92:H92" si="11">(C73-C79)/C73</f>
        <v>0.27935684515593079</v>
      </c>
      <c r="D92" s="121">
        <f t="shared" si="11"/>
        <v>0.2590101540642466</v>
      </c>
      <c r="E92" s="121">
        <f t="shared" si="11"/>
        <v>0.19727421475587692</v>
      </c>
      <c r="F92" s="121">
        <f t="shared" si="11"/>
        <v>0.16377867374120114</v>
      </c>
      <c r="G92" s="121">
        <f t="shared" si="11"/>
        <v>0.19391461624164488</v>
      </c>
      <c r="H92" s="122">
        <f t="shared" si="11"/>
        <v>0.18011726952680399</v>
      </c>
    </row>
  </sheetData>
  <mergeCells count="1">
    <mergeCell ref="A2:A7"/>
  </mergeCells>
  <phoneticPr fontId="5"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0DEB4-8A54-449B-B171-CD6BAE124AD5}">
  <sheetPr>
    <tabColor theme="5" tint="0.79998168889431442"/>
  </sheetPr>
  <dimension ref="A1:AF47"/>
  <sheetViews>
    <sheetView topLeftCell="A10" workbookViewId="0">
      <selection activeCell="D27" sqref="D27"/>
    </sheetView>
  </sheetViews>
  <sheetFormatPr defaultColWidth="11.453125" defaultRowHeight="14.5" x14ac:dyDescent="0.35"/>
  <cols>
    <col min="1" max="1" width="11.1796875" customWidth="1"/>
    <col min="2" max="2" width="23.54296875" bestFit="1" customWidth="1"/>
    <col min="3" max="3" width="17" customWidth="1"/>
    <col min="4" max="9" width="17" bestFit="1" customWidth="1"/>
    <col min="10" max="13" width="12.1796875" bestFit="1" customWidth="1"/>
  </cols>
  <sheetData>
    <row r="1" spans="1:32" ht="43.5" x14ac:dyDescent="0.35">
      <c r="B1" s="39" t="s">
        <v>187</v>
      </c>
      <c r="C1" s="124">
        <v>2021</v>
      </c>
      <c r="D1" s="124">
        <v>2025</v>
      </c>
      <c r="E1" s="124">
        <v>2030</v>
      </c>
      <c r="F1" s="124">
        <v>2035</v>
      </c>
      <c r="G1" s="124">
        <v>2040</v>
      </c>
      <c r="H1" s="124">
        <v>2045</v>
      </c>
      <c r="I1" s="124">
        <v>2050</v>
      </c>
    </row>
    <row r="2" spans="1:32" x14ac:dyDescent="0.35">
      <c r="A2" s="256" t="s">
        <v>4</v>
      </c>
      <c r="B2" s="41" t="s">
        <v>154</v>
      </c>
      <c r="C2" s="111">
        <f>C42/$C42</f>
        <v>1</v>
      </c>
      <c r="D2" s="111">
        <f t="shared" ref="D2:I2" si="0">D42/$C$42</f>
        <v>1.0701427268228692</v>
      </c>
      <c r="E2" s="111">
        <f t="shared" si="0"/>
        <v>1.2041011620742923</v>
      </c>
      <c r="F2" s="111">
        <f t="shared" si="0"/>
        <v>1.2942758021776102</v>
      </c>
      <c r="G2" s="111">
        <f t="shared" si="0"/>
        <v>1.3913317255202713</v>
      </c>
      <c r="H2" s="111">
        <f t="shared" si="0"/>
        <v>1.470980401528307</v>
      </c>
      <c r="I2" s="111">
        <f t="shared" si="0"/>
        <v>1.5563029635053207</v>
      </c>
    </row>
    <row r="3" spans="1:32" x14ac:dyDescent="0.35">
      <c r="A3" s="256"/>
      <c r="B3" s="126" t="s">
        <v>155</v>
      </c>
      <c r="C3" s="111">
        <f>C43/$C43</f>
        <v>1</v>
      </c>
      <c r="D3" s="111">
        <f t="shared" ref="D3:I3" si="1">D43/$C43</f>
        <v>1.0494112571825651</v>
      </c>
      <c r="E3" s="111">
        <f t="shared" si="1"/>
        <v>1.1461506111672231</v>
      </c>
      <c r="F3" s="111">
        <f t="shared" si="1"/>
        <v>1.2000052060707376</v>
      </c>
      <c r="G3" s="111">
        <f t="shared" si="1"/>
        <v>1.2566040862070809</v>
      </c>
      <c r="H3" s="111">
        <f t="shared" si="1"/>
        <v>1.2923399503875075</v>
      </c>
      <c r="I3" s="111">
        <f t="shared" si="1"/>
        <v>1.3276763675770349</v>
      </c>
      <c r="J3" s="127" t="s">
        <v>21</v>
      </c>
    </row>
    <row r="4" spans="1:32" x14ac:dyDescent="0.35">
      <c r="A4" s="256"/>
      <c r="B4" s="126" t="s">
        <v>188</v>
      </c>
      <c r="C4" s="111">
        <f>C38/$C38</f>
        <v>1</v>
      </c>
      <c r="D4" s="111">
        <f>D38/$C38</f>
        <v>1.2234740786012277</v>
      </c>
      <c r="E4" s="111">
        <f t="shared" ref="E4:H4" si="2">E38/$C38</f>
        <v>1.5747083676560465</v>
      </c>
      <c r="F4" s="111">
        <f t="shared" si="2"/>
        <v>1.9631174766826986</v>
      </c>
      <c r="G4" s="111">
        <f t="shared" si="2"/>
        <v>2.389790875029894</v>
      </c>
      <c r="H4" s="111">
        <f t="shared" si="2"/>
        <v>2.8658092631467063</v>
      </c>
      <c r="I4" s="111">
        <f>I38/$C38</f>
        <v>3.3475407222384606</v>
      </c>
      <c r="J4" s="127" t="s">
        <v>189</v>
      </c>
    </row>
    <row r="5" spans="1:32" x14ac:dyDescent="0.35">
      <c r="A5" s="256"/>
      <c r="B5" s="41" t="s">
        <v>157</v>
      </c>
      <c r="C5" s="111">
        <f t="shared" ref="C5:I6" si="3">C45/$C45</f>
        <v>1</v>
      </c>
      <c r="D5" s="111">
        <f t="shared" si="3"/>
        <v>1.1558481246307712</v>
      </c>
      <c r="E5" s="111">
        <f t="shared" si="3"/>
        <v>1.3396948348987994</v>
      </c>
      <c r="F5" s="111">
        <f t="shared" si="3"/>
        <v>1.475509294664898</v>
      </c>
      <c r="G5" s="111">
        <f t="shared" si="3"/>
        <v>1.5982497620435163</v>
      </c>
      <c r="H5" s="111">
        <f t="shared" si="3"/>
        <v>1.685104176201444</v>
      </c>
      <c r="I5" s="111">
        <f t="shared" si="3"/>
        <v>1.7719194072673412</v>
      </c>
    </row>
    <row r="6" spans="1:32" x14ac:dyDescent="0.35">
      <c r="A6" s="256"/>
      <c r="B6" s="126" t="s">
        <v>166</v>
      </c>
      <c r="C6" s="111">
        <f t="shared" si="3"/>
        <v>1</v>
      </c>
      <c r="D6" s="111">
        <f>D46/$C46</f>
        <v>1.2009363515468348</v>
      </c>
      <c r="E6" s="111">
        <f t="shared" si="3"/>
        <v>1.268025704665813</v>
      </c>
      <c r="F6" s="111">
        <f t="shared" si="3"/>
        <v>1.3329918431971706</v>
      </c>
      <c r="G6" s="111">
        <f t="shared" si="3"/>
        <v>1.4000016811386506</v>
      </c>
      <c r="H6" s="111">
        <f t="shared" si="3"/>
        <v>1.4698933159686651</v>
      </c>
      <c r="I6" s="111">
        <f t="shared" si="3"/>
        <v>1.5479659294859787</v>
      </c>
      <c r="J6" s="127"/>
    </row>
    <row r="7" spans="1:32" x14ac:dyDescent="0.35">
      <c r="A7" s="256"/>
      <c r="B7" s="41" t="s">
        <v>159</v>
      </c>
      <c r="C7" s="111">
        <v>0</v>
      </c>
      <c r="D7" s="111">
        <v>0</v>
      </c>
      <c r="E7" s="111">
        <v>0</v>
      </c>
      <c r="F7" s="111">
        <v>0</v>
      </c>
      <c r="G7" s="111">
        <v>0</v>
      </c>
      <c r="H7" s="111">
        <v>0</v>
      </c>
      <c r="I7" s="111">
        <v>0</v>
      </c>
      <c r="J7" t="s">
        <v>190</v>
      </c>
    </row>
    <row r="9" spans="1:32" x14ac:dyDescent="0.35">
      <c r="A9" s="107"/>
    </row>
    <row r="10" spans="1:32" ht="26" x14ac:dyDescent="0.35">
      <c r="A10" s="130" t="s">
        <v>163</v>
      </c>
      <c r="B10" s="131"/>
      <c r="C10" s="132"/>
      <c r="D10" s="132"/>
      <c r="E10" s="132"/>
      <c r="F10" s="132"/>
      <c r="G10" s="132"/>
      <c r="H10" s="132"/>
      <c r="I10" s="132"/>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row>
    <row r="11" spans="1:32" s="139" customFormat="1" ht="15.5" x14ac:dyDescent="0.35">
      <c r="A11" s="136" t="s">
        <v>164</v>
      </c>
      <c r="B11" s="137"/>
      <c r="C11" s="138"/>
      <c r="D11" s="138"/>
      <c r="E11" s="138"/>
      <c r="F11" s="138"/>
      <c r="G11" s="138"/>
      <c r="H11" s="138"/>
      <c r="I11" s="138"/>
    </row>
    <row r="13" spans="1:32" x14ac:dyDescent="0.35">
      <c r="B13" s="39" t="s">
        <v>191</v>
      </c>
      <c r="C13" s="40">
        <v>2021</v>
      </c>
      <c r="D13" s="40">
        <v>2022</v>
      </c>
      <c r="E13" s="40">
        <v>2023</v>
      </c>
      <c r="F13" s="40">
        <v>2024</v>
      </c>
      <c r="G13" s="40">
        <v>2025</v>
      </c>
      <c r="H13" s="40">
        <v>2026</v>
      </c>
      <c r="I13" s="40">
        <v>2027</v>
      </c>
      <c r="J13" s="40">
        <v>2028</v>
      </c>
      <c r="K13" s="40">
        <v>2029</v>
      </c>
      <c r="L13" s="40">
        <v>2030</v>
      </c>
      <c r="M13" s="40">
        <v>2031</v>
      </c>
      <c r="N13" s="40">
        <v>2032</v>
      </c>
      <c r="O13" s="40">
        <v>2033</v>
      </c>
      <c r="P13" s="40">
        <v>2034</v>
      </c>
      <c r="Q13" s="40">
        <v>2035</v>
      </c>
      <c r="R13" s="40">
        <v>2036</v>
      </c>
      <c r="S13" s="40">
        <v>2037</v>
      </c>
      <c r="T13" s="40">
        <v>2038</v>
      </c>
      <c r="U13" s="40">
        <v>2039</v>
      </c>
      <c r="V13" s="40">
        <v>2040</v>
      </c>
      <c r="W13" s="40">
        <v>2041</v>
      </c>
      <c r="X13" s="40">
        <v>2042</v>
      </c>
      <c r="Y13" s="40">
        <v>2043</v>
      </c>
      <c r="Z13" s="40">
        <v>2044</v>
      </c>
      <c r="AA13" s="40">
        <v>2045</v>
      </c>
      <c r="AB13" s="40">
        <v>2046</v>
      </c>
      <c r="AC13" s="40">
        <v>2047</v>
      </c>
      <c r="AD13" s="40">
        <v>2048</v>
      </c>
      <c r="AE13" s="40">
        <v>2049</v>
      </c>
      <c r="AF13" s="40">
        <v>2050</v>
      </c>
    </row>
    <row r="14" spans="1:32" x14ac:dyDescent="0.35">
      <c r="A14" s="257" t="s">
        <v>165</v>
      </c>
      <c r="B14" s="41" t="s">
        <v>154</v>
      </c>
      <c r="C14" s="110">
        <f>'Potencia - Activity'!W19</f>
        <v>134763.70000000001</v>
      </c>
      <c r="D14" s="110">
        <f>'Potencia - Activity'!X19</f>
        <v>136985.1</v>
      </c>
      <c r="E14" s="110">
        <f>'Potencia - Activity'!Y19</f>
        <v>139277.1</v>
      </c>
      <c r="F14" s="110">
        <f>'Potencia - Activity'!Z19</f>
        <v>141613.4</v>
      </c>
      <c r="G14" s="110">
        <f>'Potencia - Activity'!AA19</f>
        <v>143891.6</v>
      </c>
      <c r="H14" s="110">
        <f>'Potencia - Activity'!AB19</f>
        <v>146257.1</v>
      </c>
      <c r="I14" s="110">
        <f>'Potencia - Activity'!AC19</f>
        <v>148786.70000000001</v>
      </c>
      <c r="J14" s="110">
        <f>'Potencia - Activity'!AD19</f>
        <v>151309.9</v>
      </c>
      <c r="K14" s="110">
        <f>'Potencia - Activity'!AE19</f>
        <v>153847.6</v>
      </c>
      <c r="L14" s="110">
        <f>'Potencia - Activity'!AF19</f>
        <v>156408.5</v>
      </c>
      <c r="M14" s="110">
        <f>'Potencia - Activity'!AG19</f>
        <v>158979.5</v>
      </c>
      <c r="N14" s="110">
        <f>'Potencia - Activity'!AH19</f>
        <v>161552.9</v>
      </c>
      <c r="O14" s="110">
        <f>'Potencia - Activity'!AI19</f>
        <v>163970</v>
      </c>
      <c r="P14" s="110">
        <f>'Potencia - Activity'!AJ19</f>
        <v>166426.29999999999</v>
      </c>
      <c r="Q14" s="110">
        <f>'Potencia - Activity'!AK19</f>
        <v>168926.4</v>
      </c>
      <c r="R14" s="110">
        <f>'Potencia - Activity'!AL19</f>
        <v>171458.6</v>
      </c>
      <c r="S14" s="110">
        <f>'Potencia - Activity'!AM19</f>
        <v>174090.5</v>
      </c>
      <c r="T14" s="110">
        <f>'Potencia - Activity'!AN19</f>
        <v>176785.8</v>
      </c>
      <c r="U14" s="110">
        <f>'Potencia - Activity'!AO19</f>
        <v>179546.4</v>
      </c>
      <c r="V14" s="110">
        <f>'Potencia - Activity'!AP19</f>
        <v>182370.5</v>
      </c>
      <c r="W14" s="110">
        <f>'Potencia - Activity'!AQ19</f>
        <v>185345.2</v>
      </c>
      <c r="X14" s="110">
        <f>'Potencia - Activity'!AR19</f>
        <v>188387.8</v>
      </c>
      <c r="Y14" s="110">
        <f>'Potencia - Activity'!AS19</f>
        <v>191512.2</v>
      </c>
      <c r="Z14" s="110">
        <f>'Potencia - Activity'!AT19</f>
        <v>194730.6</v>
      </c>
      <c r="AA14" s="110">
        <f>'Potencia - Activity'!AU19</f>
        <v>198082.5</v>
      </c>
      <c r="AB14" s="110">
        <f>'Potencia - Activity'!AV19</f>
        <v>201513.7</v>
      </c>
      <c r="AC14" s="110">
        <f>'Potencia - Activity'!AW19</f>
        <v>204963.4</v>
      </c>
      <c r="AD14" s="110">
        <f>'Potencia - Activity'!AX19</f>
        <v>208471.3</v>
      </c>
      <c r="AE14" s="110">
        <f>'Potencia - Activity'!AY19</f>
        <v>212019.4</v>
      </c>
      <c r="AF14" s="110">
        <f>'Potencia - Activity'!AZ19</f>
        <v>215611.4</v>
      </c>
    </row>
    <row r="15" spans="1:32" x14ac:dyDescent="0.35">
      <c r="A15" s="257"/>
      <c r="B15" s="41" t="s">
        <v>155</v>
      </c>
      <c r="C15" s="110">
        <f>'Potencia - Activity'!W20</f>
        <v>2050041.7</v>
      </c>
      <c r="D15" s="110">
        <f>'Potencia - Activity'!X20</f>
        <v>2075043.4</v>
      </c>
      <c r="E15" s="110">
        <f>'Potencia - Activity'!Y20</f>
        <v>2099630.5</v>
      </c>
      <c r="F15" s="110">
        <f>'Potencia - Activity'!Z20</f>
        <v>2122080.2999999998</v>
      </c>
      <c r="G15" s="110">
        <f>'Potencia - Activity'!AA20</f>
        <v>2143704.2000000002</v>
      </c>
      <c r="H15" s="110">
        <f>'Potencia - Activity'!AB20</f>
        <v>2165960.6</v>
      </c>
      <c r="I15" s="110">
        <f>'Potencia - Activity'!AC20</f>
        <v>2188372.7999999998</v>
      </c>
      <c r="J15" s="110">
        <f>'Potencia - Activity'!AD20</f>
        <v>2211006.4</v>
      </c>
      <c r="K15" s="110">
        <f>'Potencia - Activity'!AE20</f>
        <v>2233992.7999999998</v>
      </c>
      <c r="L15" s="110">
        <f>'Potencia - Activity'!AF20</f>
        <v>2257267.1</v>
      </c>
      <c r="M15" s="110">
        <f>'Potencia - Activity'!AG20</f>
        <v>2279911.2999999998</v>
      </c>
      <c r="N15" s="110">
        <f>'Potencia - Activity'!AH20</f>
        <v>2303781.4</v>
      </c>
      <c r="O15" s="110">
        <f>'Potencia - Activity'!AI20</f>
        <v>2325698.2000000002</v>
      </c>
      <c r="P15" s="110">
        <f>'Potencia - Activity'!AJ20</f>
        <v>2347926.7999999998</v>
      </c>
      <c r="Q15" s="110">
        <f>'Potencia - Activity'!AK20</f>
        <v>2370254.6</v>
      </c>
      <c r="R15" s="110">
        <f>'Potencia - Activity'!AL20</f>
        <v>2392985.2000000002</v>
      </c>
      <c r="S15" s="110">
        <f>'Potencia - Activity'!AM20</f>
        <v>2416088.2000000002</v>
      </c>
      <c r="T15" s="110">
        <f>'Potencia - Activity'!AN20</f>
        <v>2439918.4</v>
      </c>
      <c r="U15" s="110">
        <f>'Potencia - Activity'!AO20</f>
        <v>2463756.2999999998</v>
      </c>
      <c r="V15" s="110">
        <f>'Potencia - Activity'!AP20</f>
        <v>2487942.7000000002</v>
      </c>
      <c r="W15" s="110">
        <f>'Potencia - Activity'!AQ20</f>
        <v>2513556.4</v>
      </c>
      <c r="X15" s="110">
        <f>'Potencia - Activity'!AR20</f>
        <v>2540250.5</v>
      </c>
      <c r="Y15" s="110">
        <f>'Potencia - Activity'!AS20</f>
        <v>2567152.5</v>
      </c>
      <c r="Z15" s="110">
        <f>'Potencia - Activity'!AT20</f>
        <v>2595054.7000000002</v>
      </c>
      <c r="AA15" s="110">
        <f>'Potencia - Activity'!AU20</f>
        <v>2623260.1</v>
      </c>
      <c r="AB15" s="110">
        <f>'Potencia - Activity'!AV20</f>
        <v>2651441.4</v>
      </c>
      <c r="AC15" s="110">
        <f>'Potencia - Activity'!AW20</f>
        <v>2679664</v>
      </c>
      <c r="AD15" s="110">
        <f>'Potencia - Activity'!AX20</f>
        <v>2708291.5</v>
      </c>
      <c r="AE15" s="110">
        <f>'Potencia - Activity'!AY20</f>
        <v>2736986.3</v>
      </c>
      <c r="AF15" s="110">
        <f>'Potencia - Activity'!AZ20</f>
        <v>2766402.3</v>
      </c>
    </row>
    <row r="16" spans="1:32" x14ac:dyDescent="0.35">
      <c r="A16" s="257"/>
      <c r="B16" s="41" t="s">
        <v>156</v>
      </c>
      <c r="C16" s="110">
        <f>'Potencia - Activity'!W23</f>
        <v>3763.3</v>
      </c>
      <c r="D16" s="110">
        <f>'Potencia - Activity'!X23</f>
        <v>3977</v>
      </c>
      <c r="E16" s="110">
        <f>'Potencia - Activity'!Y23</f>
        <v>4174.8</v>
      </c>
      <c r="F16" s="110">
        <f>'Potencia - Activity'!Z23</f>
        <v>4380.5</v>
      </c>
      <c r="G16" s="110">
        <f>'Potencia - Activity'!AA23</f>
        <v>4604.3</v>
      </c>
      <c r="H16" s="110">
        <f>'Potencia - Activity'!AB23</f>
        <v>4848.3</v>
      </c>
      <c r="I16" s="110">
        <f>'Potencia - Activity'!AC23</f>
        <v>5105.8</v>
      </c>
      <c r="J16" s="110">
        <f>'Potencia - Activity'!AD23</f>
        <v>5375.8</v>
      </c>
      <c r="K16" s="110">
        <f>'Potencia - Activity'!AE23</f>
        <v>5655.7</v>
      </c>
      <c r="L16" s="110">
        <f>'Potencia - Activity'!AF23</f>
        <v>5926.1</v>
      </c>
      <c r="M16" s="110">
        <f>'Potencia - Activity'!AG23</f>
        <v>6206.8</v>
      </c>
      <c r="N16" s="110">
        <f>'Potencia - Activity'!AH23</f>
        <v>6510.2</v>
      </c>
      <c r="O16" s="110">
        <f>'Potencia - Activity'!AI23</f>
        <v>6796.9</v>
      </c>
      <c r="P16" s="110">
        <f>'Potencia - Activity'!AJ23</f>
        <v>7094.4</v>
      </c>
      <c r="Q16" s="110">
        <f>'Potencia - Activity'!AK23</f>
        <v>7387.8</v>
      </c>
      <c r="R16" s="110">
        <f>'Potencia - Activity'!AL23</f>
        <v>7690.4</v>
      </c>
      <c r="S16" s="110">
        <f>'Potencia - Activity'!AM23</f>
        <v>8021.6</v>
      </c>
      <c r="T16" s="110">
        <f>'Potencia - Activity'!AN23</f>
        <v>8331.6</v>
      </c>
      <c r="U16" s="110">
        <f>'Potencia - Activity'!AO23</f>
        <v>8651.2000000000007</v>
      </c>
      <c r="V16" s="110">
        <f>'Potencia - Activity'!AP23</f>
        <v>8993.5</v>
      </c>
      <c r="W16" s="110">
        <f>'Potencia - Activity'!AQ23</f>
        <v>9342.2000000000007</v>
      </c>
      <c r="X16" s="110">
        <f>'Potencia - Activity'!AR23</f>
        <v>9710.2000000000007</v>
      </c>
      <c r="Y16" s="110">
        <f>'Potencia - Activity'!AS23</f>
        <v>10066.9</v>
      </c>
      <c r="Z16" s="110">
        <f>'Potencia - Activity'!AT23</f>
        <v>10425.6</v>
      </c>
      <c r="AA16" s="110">
        <f>'Potencia - Activity'!AU23</f>
        <v>10784.9</v>
      </c>
      <c r="AB16" s="110">
        <f>'Potencia - Activity'!AV23</f>
        <v>11184.4</v>
      </c>
      <c r="AC16" s="110">
        <f>'Potencia - Activity'!AW23</f>
        <v>11557.8</v>
      </c>
      <c r="AD16" s="110">
        <f>'Potencia - Activity'!AX23</f>
        <v>11892.7</v>
      </c>
      <c r="AE16" s="110">
        <f>'Potencia - Activity'!AY23</f>
        <v>12270.7</v>
      </c>
      <c r="AF16" s="110">
        <f>'Potencia - Activity'!AZ23</f>
        <v>12597.8</v>
      </c>
    </row>
    <row r="17" spans="1:32" x14ac:dyDescent="0.35">
      <c r="A17" s="257"/>
      <c r="B17" s="41" t="s">
        <v>157</v>
      </c>
      <c r="C17" s="110">
        <f>'Potencia - Activity'!W21</f>
        <v>470146.3</v>
      </c>
      <c r="D17" s="110">
        <f>'Potencia - Activity'!X21</f>
        <v>478042.8</v>
      </c>
      <c r="E17" s="110">
        <f>'Potencia - Activity'!Y21</f>
        <v>485218.9</v>
      </c>
      <c r="F17" s="110">
        <f>'Potencia - Activity'!Z21</f>
        <v>492150.8</v>
      </c>
      <c r="G17" s="110">
        <f>'Potencia - Activity'!AA21</f>
        <v>499182</v>
      </c>
      <c r="H17" s="110">
        <f>'Potencia - Activity'!AB21</f>
        <v>505885.5</v>
      </c>
      <c r="I17" s="110">
        <f>'Potencia - Activity'!AC21</f>
        <v>512576</v>
      </c>
      <c r="J17" s="110">
        <f>'Potencia - Activity'!AD21</f>
        <v>519211.3</v>
      </c>
      <c r="K17" s="110">
        <f>'Potencia - Activity'!AE21</f>
        <v>525845.6</v>
      </c>
      <c r="L17" s="110">
        <f>'Potencia - Activity'!AF21</f>
        <v>532381.5</v>
      </c>
      <c r="M17" s="110">
        <f>'Potencia - Activity'!AG21</f>
        <v>538232.1</v>
      </c>
      <c r="N17" s="110">
        <f>'Potencia - Activity'!AH21</f>
        <v>543839.4</v>
      </c>
      <c r="O17" s="110">
        <f>'Potencia - Activity'!AI21</f>
        <v>549595.80000000005</v>
      </c>
      <c r="P17" s="110">
        <f>'Potencia - Activity'!AJ21</f>
        <v>555308.4</v>
      </c>
      <c r="Q17" s="110">
        <f>'Potencia - Activity'!AK21</f>
        <v>561042.30000000005</v>
      </c>
      <c r="R17" s="110">
        <f>'Potencia - Activity'!AL21</f>
        <v>566742.4</v>
      </c>
      <c r="S17" s="110">
        <f>'Potencia - Activity'!AM21</f>
        <v>572579.80000000005</v>
      </c>
      <c r="T17" s="110">
        <f>'Potencia - Activity'!AN21</f>
        <v>578504.80000000005</v>
      </c>
      <c r="U17" s="110">
        <f>'Potencia - Activity'!AO21</f>
        <v>584509.30000000005</v>
      </c>
      <c r="V17" s="110">
        <f>'Potencia - Activity'!AP21</f>
        <v>590601.19999999995</v>
      </c>
      <c r="W17" s="110">
        <f>'Potencia - Activity'!AQ21</f>
        <v>596772.4</v>
      </c>
      <c r="X17" s="110">
        <f>'Potencia - Activity'!AR21</f>
        <v>603092.19999999995</v>
      </c>
      <c r="Y17" s="110">
        <f>'Potencia - Activity'!AS21</f>
        <v>609520.80000000005</v>
      </c>
      <c r="Z17" s="110">
        <f>'Potencia - Activity'!AT21</f>
        <v>615851.4</v>
      </c>
      <c r="AA17" s="110">
        <f>'Potencia - Activity'!AU21</f>
        <v>622317.30000000005</v>
      </c>
      <c r="AB17" s="110">
        <f>'Potencia - Activity'!AV21</f>
        <v>628725.69999999995</v>
      </c>
      <c r="AC17" s="110">
        <f>'Potencia - Activity'!AW21</f>
        <v>635261.69999999995</v>
      </c>
      <c r="AD17" s="110">
        <f>'Potencia - Activity'!AX21</f>
        <v>641693.30000000005</v>
      </c>
      <c r="AE17" s="110">
        <f>'Potencia - Activity'!AY21</f>
        <v>648089</v>
      </c>
      <c r="AF17" s="110">
        <f>'Potencia - Activity'!AZ21</f>
        <v>654512.19999999995</v>
      </c>
    </row>
    <row r="18" spans="1:32" x14ac:dyDescent="0.35">
      <c r="A18" s="257"/>
      <c r="B18" s="41" t="s">
        <v>166</v>
      </c>
      <c r="C18" s="110">
        <f>('Potencia - Activity'!W188)</f>
        <v>351144.7</v>
      </c>
      <c r="D18" s="110">
        <f>('Potencia - Activity'!X188)</f>
        <v>355421.1</v>
      </c>
      <c r="E18" s="110">
        <f>('Potencia - Activity'!Y188)</f>
        <v>360075.6</v>
      </c>
      <c r="F18" s="110">
        <f>('Potencia - Activity'!Z188)</f>
        <v>364512.1</v>
      </c>
      <c r="G18" s="110">
        <f>('Potencia - Activity'!AA188)</f>
        <v>368781.5</v>
      </c>
      <c r="H18" s="110">
        <f>('Potencia - Activity'!AB188)</f>
        <v>373183.8</v>
      </c>
      <c r="I18" s="110">
        <f>('Potencia - Activity'!AC188)</f>
        <v>377623.6</v>
      </c>
      <c r="J18" s="110">
        <f>('Potencia - Activity'!AD188)</f>
        <v>382055</v>
      </c>
      <c r="K18" s="110">
        <f>('Potencia - Activity'!AE188)</f>
        <v>386491.1</v>
      </c>
      <c r="L18" s="110">
        <f>('Potencia - Activity'!AF188)</f>
        <v>390924.1</v>
      </c>
      <c r="M18" s="110">
        <f>('Potencia - Activity'!AG188)</f>
        <v>395420.7</v>
      </c>
      <c r="N18" s="110">
        <f>('Potencia - Activity'!AH188)</f>
        <v>399966.1</v>
      </c>
      <c r="O18" s="110">
        <f>('Potencia - Activity'!AI188)</f>
        <v>404404.4</v>
      </c>
      <c r="P18" s="110">
        <f>('Potencia - Activity'!AJ188)</f>
        <v>408934.40000000002</v>
      </c>
      <c r="Q18" s="110">
        <f>('Potencia - Activity'!AK188)</f>
        <v>413570.8</v>
      </c>
      <c r="R18" s="110">
        <f>('Potencia - Activity'!AL188)</f>
        <v>418326.4</v>
      </c>
      <c r="S18" s="110">
        <f>('Potencia - Activity'!AM188)</f>
        <v>423242.3</v>
      </c>
      <c r="T18" s="110">
        <f>('Potencia - Activity'!AN188)</f>
        <v>428313.1</v>
      </c>
      <c r="U18" s="110">
        <f>('Potencia - Activity'!AO188)</f>
        <v>433521</v>
      </c>
      <c r="V18" s="110">
        <f>('Potencia - Activity'!AP188)</f>
        <v>438975.8</v>
      </c>
      <c r="W18" s="110">
        <f>('Potencia - Activity'!AQ188)</f>
        <v>444659.6</v>
      </c>
      <c r="X18" s="110">
        <f>('Potencia - Activity'!AR188)</f>
        <v>450369.2</v>
      </c>
      <c r="Y18" s="110">
        <f>('Potencia - Activity'!AS188)</f>
        <v>456287.4</v>
      </c>
      <c r="Z18" s="110">
        <f>('Potencia - Activity'!AT188)</f>
        <v>462385.1</v>
      </c>
      <c r="AA18" s="110">
        <f>('Potencia - Activity'!AU188)</f>
        <v>468752.2</v>
      </c>
      <c r="AB18" s="110">
        <f>('Potencia - Activity'!AV188)</f>
        <v>475327.1</v>
      </c>
      <c r="AC18" s="110">
        <f>('Potencia - Activity'!AW188)</f>
        <v>481964.6</v>
      </c>
      <c r="AD18" s="110">
        <f>('Potencia - Activity'!AX188)</f>
        <v>488707</v>
      </c>
      <c r="AE18" s="110">
        <f>('Potencia - Activity'!AY188)</f>
        <v>495508</v>
      </c>
      <c r="AF18" s="110">
        <f>('Potencia - Activity'!AZ188)</f>
        <v>502364.1</v>
      </c>
    </row>
    <row r="19" spans="1:32" x14ac:dyDescent="0.35">
      <c r="A19" s="257"/>
      <c r="B19" s="41" t="s">
        <v>159</v>
      </c>
      <c r="C19" s="41">
        <f>0</f>
        <v>0</v>
      </c>
      <c r="D19" s="41">
        <f>0</f>
        <v>0</v>
      </c>
      <c r="E19" s="41">
        <f>0</f>
        <v>0</v>
      </c>
      <c r="F19" s="41">
        <f>0</f>
        <v>0</v>
      </c>
      <c r="G19" s="41">
        <f>0</f>
        <v>0</v>
      </c>
      <c r="H19" s="41">
        <f>0</f>
        <v>0</v>
      </c>
      <c r="I19" s="41">
        <f>0</f>
        <v>0</v>
      </c>
      <c r="J19" s="41">
        <f>0</f>
        <v>0</v>
      </c>
      <c r="K19" s="41">
        <f>0</f>
        <v>0</v>
      </c>
      <c r="L19" s="41">
        <f>0</f>
        <v>0</v>
      </c>
      <c r="M19" s="41">
        <f>0</f>
        <v>0</v>
      </c>
      <c r="N19" s="41">
        <f>0</f>
        <v>0</v>
      </c>
      <c r="O19" s="41">
        <f>0</f>
        <v>0</v>
      </c>
      <c r="P19" s="41">
        <f>0</f>
        <v>0</v>
      </c>
      <c r="Q19" s="41">
        <f>0</f>
        <v>0</v>
      </c>
      <c r="R19" s="41">
        <f>0</f>
        <v>0</v>
      </c>
      <c r="S19" s="41">
        <f>0</f>
        <v>0</v>
      </c>
      <c r="T19" s="41">
        <f>0</f>
        <v>0</v>
      </c>
      <c r="U19" s="41">
        <f>0</f>
        <v>0</v>
      </c>
      <c r="V19" s="41">
        <f>0</f>
        <v>0</v>
      </c>
      <c r="W19" s="41">
        <f>0</f>
        <v>0</v>
      </c>
      <c r="X19" s="41">
        <f>0</f>
        <v>0</v>
      </c>
      <c r="Y19" s="41">
        <f>0</f>
        <v>0</v>
      </c>
      <c r="Z19" s="41">
        <f>0</f>
        <v>0</v>
      </c>
      <c r="AA19" s="41">
        <f>0</f>
        <v>0</v>
      </c>
      <c r="AB19" s="41">
        <f>0</f>
        <v>0</v>
      </c>
      <c r="AC19" s="41">
        <f>0</f>
        <v>0</v>
      </c>
      <c r="AD19" s="41">
        <f>0</f>
        <v>0</v>
      </c>
      <c r="AE19" s="41">
        <f>0</f>
        <v>0</v>
      </c>
      <c r="AF19" s="41">
        <f>0</f>
        <v>0</v>
      </c>
    </row>
    <row r="21" spans="1:32" x14ac:dyDescent="0.35">
      <c r="A21" s="257" t="s">
        <v>165</v>
      </c>
      <c r="B21" s="41" t="s">
        <v>192</v>
      </c>
      <c r="C21" s="113">
        <f>C14/(C14+C15)</f>
        <v>6.1682244102838638E-2</v>
      </c>
      <c r="D21" s="113">
        <f t="shared" ref="D21:AF21" si="4">D14/(D14+D15)</f>
        <v>6.1927366668196183E-2</v>
      </c>
      <c r="E21" s="113">
        <f t="shared" si="4"/>
        <v>6.2207614106093524E-2</v>
      </c>
      <c r="F21" s="113">
        <f t="shared" si="4"/>
        <v>6.255855198077373E-2</v>
      </c>
      <c r="G21" s="113">
        <f t="shared" si="4"/>
        <v>6.2900797422341823E-2</v>
      </c>
      <c r="H21" s="113">
        <f t="shared" si="4"/>
        <v>6.3254035292611074E-2</v>
      </c>
      <c r="I21" s="113">
        <f t="shared" si="4"/>
        <v>6.366133761944788E-2</v>
      </c>
      <c r="J21" s="113">
        <f t="shared" si="4"/>
        <v>6.4051498946182617E-2</v>
      </c>
      <c r="K21" s="113">
        <f t="shared" si="4"/>
        <v>6.4429599231171406E-2</v>
      </c>
      <c r="L21" s="113">
        <f t="shared" si="4"/>
        <v>6.4800961653670441E-2</v>
      </c>
      <c r="M21" s="113">
        <f t="shared" si="4"/>
        <v>6.5185165321875016E-2</v>
      </c>
      <c r="N21" s="113">
        <f t="shared" si="4"/>
        <v>6.5529814759807625E-2</v>
      </c>
      <c r="O21" s="113">
        <f t="shared" si="4"/>
        <v>6.5860181690074196E-2</v>
      </c>
      <c r="P21" s="113">
        <f t="shared" si="4"/>
        <v>6.6190504428355751E-2</v>
      </c>
      <c r="Q21" s="113">
        <f t="shared" si="4"/>
        <v>6.6527908014434575E-2</v>
      </c>
      <c r="R21" s="113">
        <f t="shared" si="4"/>
        <v>6.6859956143316523E-2</v>
      </c>
      <c r="S21" s="113">
        <f t="shared" si="4"/>
        <v>6.721177191365213E-2</v>
      </c>
      <c r="T21" s="113">
        <f t="shared" si="4"/>
        <v>6.7560483145171699E-2</v>
      </c>
      <c r="U21" s="113">
        <f t="shared" si="4"/>
        <v>6.792502425091157E-2</v>
      </c>
      <c r="V21" s="113">
        <f t="shared" si="4"/>
        <v>6.829554675459043E-2</v>
      </c>
      <c r="W21" s="113">
        <f t="shared" si="4"/>
        <v>6.8674308096301109E-2</v>
      </c>
      <c r="X21" s="113">
        <f t="shared" si="4"/>
        <v>6.9040957169002576E-2</v>
      </c>
      <c r="Y21" s="113">
        <f t="shared" si="4"/>
        <v>6.9422064957731178E-2</v>
      </c>
      <c r="Z21" s="113">
        <f t="shared" si="4"/>
        <v>6.980128542508271E-2</v>
      </c>
      <c r="AA21" s="113">
        <f t="shared" si="4"/>
        <v>7.0208595014302766E-2</v>
      </c>
      <c r="AB21" s="113">
        <f t="shared" si="4"/>
        <v>7.0633323321492164E-2</v>
      </c>
      <c r="AC21" s="113">
        <f t="shared" si="4"/>
        <v>7.1053682704393648E-2</v>
      </c>
      <c r="AD21" s="113">
        <f t="shared" si="4"/>
        <v>7.1473518518543916E-2</v>
      </c>
      <c r="AE21" s="113">
        <f t="shared" si="4"/>
        <v>7.1895215394124204E-2</v>
      </c>
      <c r="AF21" s="113">
        <f t="shared" si="4"/>
        <v>7.2303960240021711E-2</v>
      </c>
    </row>
    <row r="22" spans="1:32" x14ac:dyDescent="0.35">
      <c r="A22" s="257"/>
      <c r="B22" s="41" t="s">
        <v>193</v>
      </c>
      <c r="C22" s="109">
        <f>C18/('Potencia - Activity'!W189+'Potencia - Activity'!W205)</f>
        <v>0.29099163640205766</v>
      </c>
      <c r="D22" s="109">
        <f>D18/('Potencia - Activity'!X189+'Potencia - Activity'!X205)</f>
        <v>0.29153329782754961</v>
      </c>
      <c r="E22" s="109">
        <f>E18/('Potencia - Activity'!Y189+'Potencia - Activity'!Y205)</f>
        <v>0.2921600463982566</v>
      </c>
      <c r="F22" s="109">
        <f>F18/('Potencia - Activity'!Z189+'Potencia - Activity'!Z205)</f>
        <v>0.29268690831230526</v>
      </c>
      <c r="G22" s="109">
        <f>G18/('Potencia - Activity'!AA189+'Potencia - Activity'!AA205)</f>
        <v>0.29310878442134497</v>
      </c>
      <c r="H22" s="109">
        <f>H18/('Potencia - Activity'!AB189+'Potencia - Activity'!AB205)</f>
        <v>0.29351303318933369</v>
      </c>
      <c r="I22" s="109">
        <f>I18/('Potencia - Activity'!AC189+'Potencia - Activity'!AC205)</f>
        <v>0.29388518866078756</v>
      </c>
      <c r="J22" s="109">
        <f>J18/('Potencia - Activity'!AD189+'Potencia - Activity'!AD205)</f>
        <v>0.29421567463260295</v>
      </c>
      <c r="K22" s="109">
        <f>K18/('Potencia - Activity'!AE189+'Potencia - Activity'!AE205)</f>
        <v>0.29453024544726913</v>
      </c>
      <c r="L22" s="109">
        <f>L18/('Potencia - Activity'!AF189+'Potencia - Activity'!AF205)</f>
        <v>0.29484110409338515</v>
      </c>
      <c r="M22" s="109">
        <f>M18/('Potencia - Activity'!AG189+'Potencia - Activity'!AG205)</f>
        <v>0.2952270026732548</v>
      </c>
      <c r="N22" s="109">
        <f>N18/('Potencia - Activity'!AH189+'Potencia - Activity'!AH205)</f>
        <v>0.29563548130468198</v>
      </c>
      <c r="O22" s="109">
        <f>O18/('Potencia - Activity'!AI189+'Potencia - Activity'!AI205)</f>
        <v>0.29595279443286943</v>
      </c>
      <c r="P22" s="109">
        <f>P18/('Potencia - Activity'!AJ189+'Potencia - Activity'!AJ205)</f>
        <v>0.29625718611369783</v>
      </c>
      <c r="Q22" s="109">
        <f>Q18/('Potencia - Activity'!AK189+'Potencia - Activity'!AK205)</f>
        <v>0.29653439672607501</v>
      </c>
      <c r="R22" s="109">
        <f>R18/('Potencia - Activity'!AL189+'Potencia - Activity'!AL205)</f>
        <v>0.2967661062423716</v>
      </c>
      <c r="S22" s="109">
        <f>S18/('Potencia - Activity'!AM189+'Potencia - Activity'!AM205)</f>
        <v>0.29714400973456567</v>
      </c>
      <c r="T22" s="109">
        <f>T18/('Potencia - Activity'!AN189+'Potencia - Activity'!AN205)</f>
        <v>0.29752052050814365</v>
      </c>
      <c r="U22" s="109">
        <f>U18/('Potencia - Activity'!AO189+'Potencia - Activity'!AO205)</f>
        <v>0.29789375609888169</v>
      </c>
      <c r="V22" s="109">
        <f>V18/('Potencia - Activity'!AP189+'Potencia - Activity'!AP205)</f>
        <v>0.29833247419264847</v>
      </c>
      <c r="W22" s="109">
        <f>W18/('Potencia - Activity'!AQ189+'Potencia - Activity'!AQ205)</f>
        <v>0.29892537756118859</v>
      </c>
      <c r="X22" s="109">
        <f>X18/('Potencia - Activity'!AR189+'Potencia - Activity'!AR205)</f>
        <v>0.29946170338337735</v>
      </c>
      <c r="Y22" s="109">
        <f>Y18/('Potencia - Activity'!AS189+'Potencia - Activity'!AS205)</f>
        <v>0.30005721169906913</v>
      </c>
      <c r="Z22" s="109">
        <f>Z18/('Potencia - Activity'!AT189+'Potencia - Activity'!AT205)</f>
        <v>0.30066871683734697</v>
      </c>
      <c r="AA22" s="109">
        <f>AA18/('Potencia - Activity'!AU189+'Potencia - Activity'!AU205)</f>
        <v>0.30130853746582942</v>
      </c>
      <c r="AB22" s="109">
        <f>AB18/('Potencia - Activity'!AV189+'Potencia - Activity'!AV205)</f>
        <v>0.30192025707174375</v>
      </c>
      <c r="AC22" s="109">
        <f>AC18/('Potencia - Activity'!AW189+'Potencia - Activity'!AW205)</f>
        <v>0.3024907739813722</v>
      </c>
      <c r="AD22" s="109">
        <f>AD18/('Potencia - Activity'!AX189+'Potencia - Activity'!AX205)</f>
        <v>0.30305860320324696</v>
      </c>
      <c r="AE22" s="109">
        <f>AE18/('Potencia - Activity'!AY189+'Potencia - Activity'!AY205)</f>
        <v>0.30359974643856591</v>
      </c>
      <c r="AF22" s="109">
        <f>AF18/('Potencia - Activity'!AZ189+'Potencia - Activity'!AZ205)</f>
        <v>0.30413291315918667</v>
      </c>
    </row>
    <row r="23" spans="1:32" x14ac:dyDescent="0.35">
      <c r="A23" s="257"/>
      <c r="B23" s="41"/>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c r="AA23" s="109"/>
      <c r="AB23" s="109"/>
      <c r="AC23" s="109"/>
      <c r="AD23" s="109"/>
      <c r="AE23" s="109"/>
      <c r="AF23" s="109"/>
    </row>
    <row r="24" spans="1:32" x14ac:dyDescent="0.35">
      <c r="A24" s="257"/>
      <c r="B24" s="41" t="s">
        <v>194</v>
      </c>
      <c r="C24" s="109">
        <f>'Potencia - Activity'!V21/'Potencia - Activity'!V22</f>
        <v>9.9987501056019958</v>
      </c>
      <c r="D24" s="109">
        <f>'Potencia - Activity'!W21/'Potencia - Activity'!W22</f>
        <v>9.7939596322783462</v>
      </c>
      <c r="E24" s="109">
        <f>'Potencia - Activity'!X21/'Potencia - Activity'!X22</f>
        <v>9.598424232445792</v>
      </c>
      <c r="F24" s="109">
        <f>'Potencia - Activity'!Y21/'Potencia - Activity'!Y22</f>
        <v>9.4130442795479894</v>
      </c>
      <c r="G24" s="109">
        <f>'Potencia - Activity'!Z21/'Potencia - Activity'!Z22</f>
        <v>9.2401862491081825</v>
      </c>
      <c r="H24" s="109">
        <f>'Potencia - Activity'!AA21/'Potencia - Activity'!AA22</f>
        <v>9.0976225407557934</v>
      </c>
      <c r="I24" s="109">
        <f>'Potencia - Activity'!AB21/'Potencia - Activity'!AB22</f>
        <v>8.9587838089115799</v>
      </c>
      <c r="J24" s="109">
        <f>'Potencia - Activity'!AC21/'Potencia - Activity'!AC22</f>
        <v>8.8200292523444901</v>
      </c>
      <c r="K24" s="109">
        <f>'Potencia - Activity'!AD21/'Potencia - Activity'!AD22</f>
        <v>8.6753836334228911</v>
      </c>
      <c r="L24" s="109">
        <f>'Potencia - Activity'!AE21/'Potencia - Activity'!AE22</f>
        <v>8.5081263520324377</v>
      </c>
      <c r="M24" s="109">
        <f>'Potencia - Activity'!AF21/'Potencia - Activity'!AF22</f>
        <v>8.3629150578544067</v>
      </c>
      <c r="N24" s="109">
        <f>'Potencia - Activity'!AG21/'Potencia - Activity'!AG22</f>
        <v>8.2091500177686534</v>
      </c>
      <c r="O24" s="109">
        <f>'Potencia - Activity'!AH21/'Potencia - Activity'!AH22</f>
        <v>8.0381481377471466</v>
      </c>
      <c r="P24" s="109">
        <f>'Potencia - Activity'!AI21/'Potencia - Activity'!AI22</f>
        <v>7.9084108088196148</v>
      </c>
      <c r="Q24" s="109">
        <f>'Potencia - Activity'!AJ21/'Potencia - Activity'!AJ22</f>
        <v>7.7798475156140983</v>
      </c>
      <c r="R24" s="109">
        <f>'Potencia - Activity'!AK21/'Potencia - Activity'!AK22</f>
        <v>7.6617908939447741</v>
      </c>
      <c r="S24" s="109">
        <f>'Potencia - Activity'!AL21/'Potencia - Activity'!AL22</f>
        <v>7.5435602354873534</v>
      </c>
      <c r="T24" s="109">
        <f>'Potencia - Activity'!AM21/'Potencia - Activity'!AM22</f>
        <v>7.4067819850772532</v>
      </c>
      <c r="U24" s="109">
        <f>'Potencia - Activity'!AN21/'Potencia - Activity'!AN22</f>
        <v>7.2988241231390365</v>
      </c>
      <c r="V24" s="109">
        <f>'Potencia - Activity'!AO21/'Potencia - Activity'!AO22</f>
        <v>7.1909780189632126</v>
      </c>
      <c r="W24" s="109">
        <f>'Potencia - Activity'!AP21/'Potencia - Activity'!AP22</f>
        <v>7.0768227934101562</v>
      </c>
      <c r="X24" s="109">
        <f>'Potencia - Activity'!AQ21/'Potencia - Activity'!AQ22</f>
        <v>6.9699709765768718</v>
      </c>
      <c r="Y24" s="109">
        <f>'Potencia - Activity'!AR21/'Potencia - Activity'!AR22</f>
        <v>6.8568111947900743</v>
      </c>
      <c r="Z24" s="109">
        <f>'Potencia - Activity'!AS21/'Potencia - Activity'!AS22</f>
        <v>6.7605322614456513</v>
      </c>
      <c r="AA24" s="109">
        <f>'Potencia - Activity'!AT21/'Potencia - Activity'!AT22</f>
        <v>6.6665663553769194</v>
      </c>
      <c r="AB24" s="109">
        <f>'Potencia - Activity'!AU21/'Potencia - Activity'!AU22</f>
        <v>6.58111316386971</v>
      </c>
      <c r="AC24" s="109">
        <f>'Potencia - Activity'!AV21/'Potencia - Activity'!AV22</f>
        <v>6.4734262659834165</v>
      </c>
      <c r="AD24" s="109">
        <f>'Potencia - Activity'!AW21/'Potencia - Activity'!AW22</f>
        <v>6.3877175077048376</v>
      </c>
      <c r="AE24" s="109">
        <f>'Potencia - Activity'!AX21/'Potencia - Activity'!AX22</f>
        <v>6.3232664540166512</v>
      </c>
      <c r="AF24" s="109">
        <f>'Potencia - Activity'!AY21/'Potencia - Activity'!AY22</f>
        <v>6.2390158341419832</v>
      </c>
    </row>
    <row r="25" spans="1:32" x14ac:dyDescent="0.35">
      <c r="A25" s="135"/>
      <c r="B25" s="41"/>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c r="AA25" s="109"/>
      <c r="AB25" s="109"/>
      <c r="AC25" s="109"/>
      <c r="AD25" s="109"/>
      <c r="AE25" s="109"/>
      <c r="AF25" s="109"/>
    </row>
    <row r="26" spans="1:32" x14ac:dyDescent="0.35">
      <c r="A26" s="135"/>
      <c r="B26" s="41"/>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c r="AA26" s="109"/>
      <c r="AB26" s="109"/>
      <c r="AC26" s="109"/>
      <c r="AD26" s="109"/>
      <c r="AE26" s="109"/>
      <c r="AF26" s="109"/>
    </row>
    <row r="27" spans="1:32" x14ac:dyDescent="0.35">
      <c r="B27" s="39" t="s">
        <v>195</v>
      </c>
      <c r="C27" s="124">
        <v>2021</v>
      </c>
      <c r="D27" s="124">
        <v>2025</v>
      </c>
      <c r="E27" s="124">
        <v>2030</v>
      </c>
      <c r="F27" s="124">
        <v>2035</v>
      </c>
      <c r="G27" s="124">
        <v>2040</v>
      </c>
      <c r="H27" s="124">
        <v>2045</v>
      </c>
      <c r="I27" s="124">
        <v>2050</v>
      </c>
    </row>
    <row r="28" spans="1:32" x14ac:dyDescent="0.35">
      <c r="A28" s="256" t="s">
        <v>4</v>
      </c>
      <c r="B28" s="126" t="s">
        <v>154</v>
      </c>
      <c r="C28" s="111">
        <f>'REF2020'!F13*C21</f>
        <v>114.88410487519849</v>
      </c>
      <c r="D28" s="111">
        <f>'REF2020'!G13*G21</f>
        <v>122.94238925974938</v>
      </c>
      <c r="E28" s="111">
        <f>'REF2020'!H13*L21</f>
        <v>138.33208418409137</v>
      </c>
      <c r="F28" s="111">
        <f>'REF2020'!I13*Q21</f>
        <v>148.69171699480421</v>
      </c>
      <c r="G28" s="111">
        <f>'REF2020'!J13*V21</f>
        <v>159.84189987086174</v>
      </c>
      <c r="H28" s="111">
        <f>'REF2020'!K13*AA21</f>
        <v>168.99226671853961</v>
      </c>
      <c r="I28" s="111">
        <f>'REF2020'!L13*AF21</f>
        <v>178.79447287692747</v>
      </c>
      <c r="J28" s="127" t="s">
        <v>21</v>
      </c>
    </row>
    <row r="29" spans="1:32" x14ac:dyDescent="0.35">
      <c r="A29" s="256"/>
      <c r="B29" s="126" t="s">
        <v>155</v>
      </c>
      <c r="C29" s="111">
        <f>'REF2020'!F13*(1-$C$21)</f>
        <v>1747.6308951248011</v>
      </c>
      <c r="D29" s="111">
        <f>'REF2020'!G13*(1-$C$21)</f>
        <v>1833.9835347440091</v>
      </c>
      <c r="E29" s="111">
        <f>'REF2020'!H13*(1-$C$21)</f>
        <v>2003.0482185420121</v>
      </c>
      <c r="F29" s="111">
        <f>'REF2020'!I13*(1-$C$21)</f>
        <v>2097.166172439825</v>
      </c>
      <c r="G29" s="111">
        <f>'REF2020'!J13*(1-$C$21)</f>
        <v>2196.0801239955636</v>
      </c>
      <c r="H29" s="111">
        <f>'REF2020'!K13*(1-$C$21)</f>
        <v>2258.5332243012608</v>
      </c>
      <c r="I29" s="111">
        <f>'REF2020'!L13*(1-$C$21)</f>
        <v>2320.288238704698</v>
      </c>
      <c r="J29" s="127" t="s">
        <v>21</v>
      </c>
    </row>
    <row r="30" spans="1:32" x14ac:dyDescent="0.35">
      <c r="A30" s="256"/>
      <c r="B30" s="126" t="s">
        <v>188</v>
      </c>
      <c r="C30" s="111">
        <v>0</v>
      </c>
      <c r="D30" s="111">
        <v>0</v>
      </c>
      <c r="E30" s="111">
        <v>0</v>
      </c>
      <c r="F30" s="111">
        <v>0</v>
      </c>
      <c r="G30" s="111">
        <v>0</v>
      </c>
      <c r="H30" s="111">
        <v>0</v>
      </c>
      <c r="I30" s="111">
        <v>0</v>
      </c>
      <c r="J30" s="144" t="s">
        <v>196</v>
      </c>
    </row>
    <row r="31" spans="1:32" x14ac:dyDescent="0.35">
      <c r="A31" s="256"/>
      <c r="B31" s="41" t="s">
        <v>157</v>
      </c>
      <c r="C31" s="111">
        <f>'REF2020'!F14</f>
        <v>409.57198254603679</v>
      </c>
      <c r="D31" s="111">
        <f>'REF2020'!G14</f>
        <v>473.40300792714356</v>
      </c>
      <c r="E31" s="111">
        <f>'REF2020'!H14</f>
        <v>548.70146953618666</v>
      </c>
      <c r="F31" s="111">
        <f>'REF2020'!I14</f>
        <v>604.32726708100665</v>
      </c>
      <c r="G31" s="111">
        <f>'REF2020'!J14</f>
        <v>654.59832364389456</v>
      </c>
      <c r="H31" s="111">
        <f>'REF2020'!K14</f>
        <v>690.17145824343152</v>
      </c>
      <c r="I31" s="111">
        <f>'REF2020'!L14</f>
        <v>725.72854454628327</v>
      </c>
    </row>
    <row r="32" spans="1:32" x14ac:dyDescent="0.35">
      <c r="A32" s="256"/>
      <c r="B32" s="126" t="s">
        <v>166</v>
      </c>
      <c r="C32" s="111">
        <f>SUM('REF2020'!F15,'REF2020'!F16)</f>
        <v>1151.0588789461115</v>
      </c>
      <c r="D32" s="111">
        <f>SUM('REF2020'!G15,'REF2020'!G16)</f>
        <v>1382.3484504971329</v>
      </c>
      <c r="E32" s="111">
        <f>SUM('REF2020'!H15,'REF2020'!H16)</f>
        <v>1459.5722460874838</v>
      </c>
      <c r="F32" s="111">
        <f>SUM('REF2020'!I15,'REF2020'!I16)</f>
        <v>1534.3520966748461</v>
      </c>
      <c r="G32" s="111">
        <f>SUM('REF2020'!J15,'REF2020'!J16)</f>
        <v>1611.4843656141268</v>
      </c>
      <c r="H32" s="111">
        <f>SUM('REF2020'!K15,'REF2020'!K16)</f>
        <v>1691.9337524492744</v>
      </c>
      <c r="I32" s="111">
        <f>SUM('REF2020'!L15,'REF2020'!L16)</f>
        <v>1781.7999274409062</v>
      </c>
      <c r="J32" s="127"/>
    </row>
    <row r="33" spans="1:10" x14ac:dyDescent="0.35">
      <c r="A33" s="256"/>
      <c r="B33" s="41" t="s">
        <v>159</v>
      </c>
      <c r="C33" s="111">
        <v>0</v>
      </c>
      <c r="D33" s="111">
        <v>0</v>
      </c>
      <c r="E33" s="111">
        <v>0</v>
      </c>
      <c r="F33" s="111">
        <v>0</v>
      </c>
      <c r="G33" s="111">
        <v>0</v>
      </c>
      <c r="H33" s="111">
        <v>0</v>
      </c>
      <c r="I33" s="111">
        <v>0</v>
      </c>
      <c r="J33" t="s">
        <v>190</v>
      </c>
    </row>
    <row r="35" spans="1:10" x14ac:dyDescent="0.35">
      <c r="B35" s="39" t="s">
        <v>197</v>
      </c>
      <c r="C35" s="124">
        <v>2021</v>
      </c>
      <c r="D35" s="124">
        <v>2025</v>
      </c>
      <c r="E35" s="124">
        <v>2030</v>
      </c>
      <c r="F35" s="124">
        <v>2035</v>
      </c>
      <c r="G35" s="124">
        <v>2040</v>
      </c>
      <c r="H35" s="124">
        <v>2045</v>
      </c>
      <c r="I35" s="124">
        <v>2050</v>
      </c>
    </row>
    <row r="36" spans="1:10" x14ac:dyDescent="0.35">
      <c r="A36" t="s">
        <v>179</v>
      </c>
      <c r="B36" s="41" t="s">
        <v>154</v>
      </c>
      <c r="C36" s="111" cm="1">
        <f t="array" ref="C36">SUMPRODUCT($C$14:$AF$19*($B$14:$B$19=$B36)*($C$13:$AF$13=C$35))</f>
        <v>134763.70000000001</v>
      </c>
      <c r="D36" s="111">
        <f t="shared" ref="D36:I41" si="5">SUMPRODUCT($C$14:$AF$19*($B$14:$B$19=$B36)*($C$13:$AF$13=D$35))</f>
        <v>143891.6</v>
      </c>
      <c r="E36" s="111">
        <f t="shared" si="5"/>
        <v>156408.5</v>
      </c>
      <c r="F36" s="111">
        <f t="shared" si="5"/>
        <v>168926.4</v>
      </c>
      <c r="G36" s="111">
        <f t="shared" si="5"/>
        <v>182370.5</v>
      </c>
      <c r="H36" s="111">
        <f t="shared" si="5"/>
        <v>198082.5</v>
      </c>
      <c r="I36" s="111">
        <f t="shared" si="5"/>
        <v>215611.4</v>
      </c>
    </row>
    <row r="37" spans="1:10" x14ac:dyDescent="0.35">
      <c r="A37" t="s">
        <v>179</v>
      </c>
      <c r="B37" s="41" t="s">
        <v>155</v>
      </c>
      <c r="C37" s="111">
        <f>SUMPRODUCT($C$14:$AF$19*($B$14:$B$19=$B37)*($C$13:$AF$13=C$35))</f>
        <v>2050041.7</v>
      </c>
      <c r="D37" s="111">
        <f t="shared" si="5"/>
        <v>2143704.2000000002</v>
      </c>
      <c r="E37" s="111">
        <f t="shared" si="5"/>
        <v>2257267.1</v>
      </c>
      <c r="F37" s="111">
        <f t="shared" si="5"/>
        <v>2370254.6</v>
      </c>
      <c r="G37" s="111">
        <f t="shared" si="5"/>
        <v>2487942.7000000002</v>
      </c>
      <c r="H37" s="111">
        <f t="shared" si="5"/>
        <v>2623260.1</v>
      </c>
      <c r="I37" s="111">
        <f t="shared" si="5"/>
        <v>2766402.3</v>
      </c>
    </row>
    <row r="38" spans="1:10" x14ac:dyDescent="0.35">
      <c r="A38" t="s">
        <v>179</v>
      </c>
      <c r="B38" s="41" t="s">
        <v>156</v>
      </c>
      <c r="C38" s="111">
        <f>SUMPRODUCT($C$14:$AF$19*($B$14:$B$19=$B38)*($C$13:$AF$13=C$35))</f>
        <v>3763.3</v>
      </c>
      <c r="D38" s="111" cm="1">
        <f t="array" ref="D38">SUMPRODUCT($C$14:$AF$19*($B$14:$B$19=$B38)*($C$13:$AF$13=D$35))</f>
        <v>4604.3</v>
      </c>
      <c r="E38" s="111">
        <f t="shared" si="5"/>
        <v>5926.1</v>
      </c>
      <c r="F38" s="111">
        <f t="shared" si="5"/>
        <v>7387.8</v>
      </c>
      <c r="G38" s="111" cm="1">
        <f t="array" ref="G38">SUMPRODUCT($C$14:$AF$19*($B$14:$B$19=$B38)*($C$13:$AF$13=G$35))</f>
        <v>8993.5</v>
      </c>
      <c r="H38" s="111">
        <f t="shared" si="5"/>
        <v>10784.9</v>
      </c>
      <c r="I38" s="111">
        <f t="shared" si="5"/>
        <v>12597.8</v>
      </c>
    </row>
    <row r="39" spans="1:10" x14ac:dyDescent="0.35">
      <c r="A39" t="s">
        <v>179</v>
      </c>
      <c r="B39" s="41" t="s">
        <v>157</v>
      </c>
      <c r="C39" s="111">
        <f>SUMPRODUCT($C$14:$AF$19*($B$14:$B$19=$B39)*($C$13:$AF$13=C$35))</f>
        <v>470146.3</v>
      </c>
      <c r="D39" s="111">
        <f t="shared" si="5"/>
        <v>499182</v>
      </c>
      <c r="E39" s="111">
        <f t="shared" si="5"/>
        <v>532381.5</v>
      </c>
      <c r="F39" s="111">
        <f t="shared" si="5"/>
        <v>561042.30000000005</v>
      </c>
      <c r="G39" s="111">
        <f t="shared" si="5"/>
        <v>590601.19999999995</v>
      </c>
      <c r="H39" s="111">
        <f t="shared" si="5"/>
        <v>622317.30000000005</v>
      </c>
      <c r="I39" s="111">
        <f t="shared" si="5"/>
        <v>654512.19999999995</v>
      </c>
    </row>
    <row r="40" spans="1:10" x14ac:dyDescent="0.35">
      <c r="A40" t="s">
        <v>179</v>
      </c>
      <c r="B40" s="41" t="s">
        <v>166</v>
      </c>
      <c r="C40" s="111">
        <f>SUMPRODUCT($C$14:$AF$19*($B$14:$B$19=$B40)*($C$13:$AF$13=C$35))</f>
        <v>351144.7</v>
      </c>
      <c r="D40" s="111">
        <f t="shared" si="5"/>
        <v>368781.5</v>
      </c>
      <c r="E40" s="111">
        <f t="shared" si="5"/>
        <v>390924.1</v>
      </c>
      <c r="F40" s="111">
        <f t="shared" si="5"/>
        <v>413570.8</v>
      </c>
      <c r="G40" s="111">
        <f t="shared" si="5"/>
        <v>438975.8</v>
      </c>
      <c r="H40" s="111">
        <f t="shared" si="5"/>
        <v>468752.2</v>
      </c>
      <c r="I40" s="111">
        <f t="shared" si="5"/>
        <v>502364.1</v>
      </c>
    </row>
    <row r="41" spans="1:10" x14ac:dyDescent="0.35">
      <c r="A41" t="s">
        <v>179</v>
      </c>
      <c r="B41" s="41" t="s">
        <v>159</v>
      </c>
      <c r="C41" s="111">
        <f>SUMPRODUCT($C$14:$AF$19*($B$14:$B$19=$B41)*($C$13:$AF$13=C$35))</f>
        <v>0</v>
      </c>
      <c r="D41" s="111">
        <f t="shared" si="5"/>
        <v>0</v>
      </c>
      <c r="E41" s="111">
        <f t="shared" si="5"/>
        <v>0</v>
      </c>
      <c r="F41" s="111">
        <f t="shared" si="5"/>
        <v>0</v>
      </c>
      <c r="G41" s="111">
        <f t="shared" si="5"/>
        <v>0</v>
      </c>
      <c r="H41" s="111">
        <f t="shared" si="5"/>
        <v>0</v>
      </c>
      <c r="I41" s="111">
        <f t="shared" si="5"/>
        <v>0</v>
      </c>
    </row>
    <row r="42" spans="1:10" x14ac:dyDescent="0.35">
      <c r="A42" t="s">
        <v>4</v>
      </c>
      <c r="B42" s="41" t="s">
        <v>154</v>
      </c>
      <c r="C42" s="111" cm="1">
        <f t="array" ref="C42">SUMPRODUCT($C$28:$I$33*($B$28:$B$33=$B36)*($C$27:$I$27=C$35))*1000</f>
        <v>114884.10487519849</v>
      </c>
      <c r="D42" s="111">
        <f t="shared" ref="D42:I42" si="6">SUMPRODUCT($C$28:$I$33*($B$28:$B$33=$B36)*($C$27:$I$27=D$35))*1000</f>
        <v>122942.38925974938</v>
      </c>
      <c r="E42" s="111">
        <f t="shared" si="6"/>
        <v>138332.08418409136</v>
      </c>
      <c r="F42" s="111">
        <f t="shared" si="6"/>
        <v>148691.71699480421</v>
      </c>
      <c r="G42" s="111">
        <f t="shared" si="6"/>
        <v>159841.89987086173</v>
      </c>
      <c r="H42" s="111">
        <f t="shared" si="6"/>
        <v>168992.26671853961</v>
      </c>
      <c r="I42" s="111">
        <f t="shared" si="6"/>
        <v>178794.47287692747</v>
      </c>
    </row>
    <row r="43" spans="1:10" x14ac:dyDescent="0.35">
      <c r="A43" t="s">
        <v>4</v>
      </c>
      <c r="B43" s="41" t="s">
        <v>155</v>
      </c>
      <c r="C43" s="111">
        <f>SUMPRODUCT($C$28:$I$33*($B$28:$B$33=$B37)*($C$27:$I$27=C$35))*1000</f>
        <v>1747630.8951248012</v>
      </c>
      <c r="D43" s="111">
        <f t="shared" ref="D43:I43" si="7">SUMPRODUCT($C$28:$I$33*($B$28:$B$33=$B37)*($C$27:$I$27=D$35))*1000</f>
        <v>1833983.5347440091</v>
      </c>
      <c r="E43" s="111">
        <f t="shared" si="7"/>
        <v>2003048.2185420122</v>
      </c>
      <c r="F43" s="111">
        <f t="shared" si="7"/>
        <v>2097166.1724398248</v>
      </c>
      <c r="G43" s="111">
        <f t="shared" si="7"/>
        <v>2196080.1239955635</v>
      </c>
      <c r="H43" s="111">
        <f t="shared" si="7"/>
        <v>2258533.2243012609</v>
      </c>
      <c r="I43" s="111">
        <f t="shared" si="7"/>
        <v>2320288.2387046982</v>
      </c>
    </row>
    <row r="44" spans="1:10" x14ac:dyDescent="0.35">
      <c r="A44" t="s">
        <v>4</v>
      </c>
      <c r="B44" s="41" t="s">
        <v>156</v>
      </c>
      <c r="C44" s="111">
        <f>C30*1000</f>
        <v>0</v>
      </c>
      <c r="D44" s="111">
        <f t="shared" ref="D44:I44" si="8">D30*1000</f>
        <v>0</v>
      </c>
      <c r="E44" s="111">
        <f t="shared" si="8"/>
        <v>0</v>
      </c>
      <c r="F44" s="111">
        <f t="shared" si="8"/>
        <v>0</v>
      </c>
      <c r="G44" s="111">
        <f t="shared" si="8"/>
        <v>0</v>
      </c>
      <c r="H44" s="111">
        <f t="shared" si="8"/>
        <v>0</v>
      </c>
      <c r="I44" s="111">
        <f t="shared" si="8"/>
        <v>0</v>
      </c>
    </row>
    <row r="45" spans="1:10" x14ac:dyDescent="0.35">
      <c r="A45" t="s">
        <v>4</v>
      </c>
      <c r="B45" s="41" t="s">
        <v>157</v>
      </c>
      <c r="C45" s="111">
        <f t="shared" ref="C45:I47" si="9">SUMPRODUCT($C$28:$I$33*($B$28:$B$33=$B39)*($C$27:$I$27=C$35))*1000</f>
        <v>409571.98254603677</v>
      </c>
      <c r="D45" s="111" cm="1">
        <f t="array" ref="D45">SUMPRODUCT($C$28:$I$33*($B$28:$B$33=$B39)*($C$27:$I$27=D$35))*1000</f>
        <v>473403.00792714354</v>
      </c>
      <c r="E45" s="111">
        <f t="shared" si="9"/>
        <v>548701.46953618666</v>
      </c>
      <c r="F45" s="111">
        <f t="shared" si="9"/>
        <v>604327.26708100666</v>
      </c>
      <c r="G45" s="111">
        <f t="shared" si="9"/>
        <v>654598.32364389452</v>
      </c>
      <c r="H45" s="111">
        <f t="shared" si="9"/>
        <v>690171.45824343152</v>
      </c>
      <c r="I45" s="111">
        <f t="shared" si="9"/>
        <v>725728.54454628332</v>
      </c>
    </row>
    <row r="46" spans="1:10" x14ac:dyDescent="0.35">
      <c r="A46" t="s">
        <v>4</v>
      </c>
      <c r="B46" s="41" t="s">
        <v>166</v>
      </c>
      <c r="C46" s="111" cm="1">
        <f t="array" ref="C46">SUMPRODUCT($C$28:$I$33*($B$28:$B$33=$B40)*($C$27:$I$27=C$35))*1000</f>
        <v>1151058.8789461115</v>
      </c>
      <c r="D46" s="111" cm="1">
        <f t="array" ref="D46">SUMPRODUCT($C$28:$I$33*($B$28:$B$33=$B40)*($C$27:$I$27=D$35))*1000</f>
        <v>1382348.450497133</v>
      </c>
      <c r="E46" s="111">
        <f t="shared" si="9"/>
        <v>1459572.2460874838</v>
      </c>
      <c r="F46" s="111">
        <f t="shared" si="9"/>
        <v>1534352.096674846</v>
      </c>
      <c r="G46" s="111">
        <f t="shared" si="9"/>
        <v>1611484.3656141267</v>
      </c>
      <c r="H46" s="111">
        <f t="shared" si="9"/>
        <v>1691933.7524492743</v>
      </c>
      <c r="I46" s="111">
        <f t="shared" si="9"/>
        <v>1781799.9274409062</v>
      </c>
    </row>
    <row r="47" spans="1:10" x14ac:dyDescent="0.35">
      <c r="A47" t="s">
        <v>4</v>
      </c>
      <c r="B47" s="41" t="s">
        <v>159</v>
      </c>
      <c r="C47" s="111">
        <f t="shared" si="9"/>
        <v>0</v>
      </c>
      <c r="D47" s="111">
        <f t="shared" si="9"/>
        <v>0</v>
      </c>
      <c r="E47" s="111">
        <f t="shared" si="9"/>
        <v>0</v>
      </c>
      <c r="F47" s="111">
        <f t="shared" si="9"/>
        <v>0</v>
      </c>
      <c r="G47" s="111">
        <f t="shared" si="9"/>
        <v>0</v>
      </c>
      <c r="H47" s="111">
        <f t="shared" si="9"/>
        <v>0</v>
      </c>
      <c r="I47" s="111">
        <f t="shared" si="9"/>
        <v>0</v>
      </c>
    </row>
  </sheetData>
  <mergeCells count="4">
    <mergeCell ref="A14:A19"/>
    <mergeCell ref="A28:A33"/>
    <mergeCell ref="A2:A7"/>
    <mergeCell ref="A21:A24"/>
  </mergeCells>
  <pageMargins left="0.7" right="0.7" top="0.75" bottom="0.75" header="0.3" footer="0.3"/>
  <ignoredErrors>
    <ignoredError sqref="C44:I44" formula="1"/>
  </ignoredError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0413A-BFCD-4A29-9F68-68DD003B0C95}">
  <sheetPr>
    <tabColor theme="4"/>
  </sheetPr>
  <dimension ref="A1:AF7"/>
  <sheetViews>
    <sheetView tabSelected="1" workbookViewId="0">
      <selection activeCell="C3" sqref="C3:D3"/>
    </sheetView>
  </sheetViews>
  <sheetFormatPr defaultColWidth="11.453125" defaultRowHeight="14.5" x14ac:dyDescent="0.35"/>
  <cols>
    <col min="1" max="1" width="22" customWidth="1"/>
    <col min="2" max="2" width="12.453125" bestFit="1" customWidth="1"/>
    <col min="6" max="6" width="12.453125" bestFit="1" customWidth="1"/>
  </cols>
  <sheetData>
    <row r="1" spans="1:32" ht="43.5"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2" x14ac:dyDescent="0.35">
      <c r="A2" s="41" t="s">
        <v>154</v>
      </c>
      <c r="B2" s="194">
        <v>1</v>
      </c>
      <c r="C2" s="242">
        <v>0.97099999999999997</v>
      </c>
      <c r="D2" s="242">
        <v>1.1299999999999999</v>
      </c>
      <c r="E2" s="194">
        <f>($F2-$D2)/($F$1-$D$1)*(E$1-$D$1)+$D2</f>
        <v>1.1467372576558248</v>
      </c>
      <c r="F2" s="194">
        <f>'Comparison - passenger'!D2</f>
        <v>1.1634745153116497</v>
      </c>
      <c r="G2" s="194">
        <f>($K2-$F2)/($K$1-$F$1)*(G$1-$F$1)+$F2</f>
        <v>1.1770756282217754</v>
      </c>
      <c r="H2" s="194">
        <f t="shared" ref="H2:J7" si="0">($K2-$F2)/($K$1-$F$1)*(H$1-$F$1)+$F2</f>
        <v>1.1906767411319008</v>
      </c>
      <c r="I2" s="194">
        <f t="shared" si="0"/>
        <v>1.2042778540420265</v>
      </c>
      <c r="J2" s="194">
        <f t="shared" si="0"/>
        <v>1.2178789669521519</v>
      </c>
      <c r="K2" s="194">
        <f>'Comparison - passenger'!E2</f>
        <v>1.2314800798622776</v>
      </c>
      <c r="L2" s="194">
        <f>($U2-$K2)/($U$1-$K$1)*(L$1-$K$1)+$K2</f>
        <v>1.238926378899567</v>
      </c>
      <c r="M2" s="194">
        <f t="shared" ref="M2:T2" si="1">($U2-$K2)/($U$1-$K$1)*(M$1-$K$1)+$K2</f>
        <v>1.2463726779368567</v>
      </c>
      <c r="N2" s="194">
        <f t="shared" si="1"/>
        <v>1.2538189769741461</v>
      </c>
      <c r="O2" s="194">
        <f t="shared" si="1"/>
        <v>1.2612652760114358</v>
      </c>
      <c r="P2" s="194">
        <f t="shared" si="1"/>
        <v>1.2687115750487252</v>
      </c>
      <c r="Q2" s="194">
        <f t="shared" si="1"/>
        <v>1.2761578740860147</v>
      </c>
      <c r="R2" s="194">
        <f t="shared" si="1"/>
        <v>1.2836041731233043</v>
      </c>
      <c r="S2" s="194">
        <f t="shared" si="1"/>
        <v>1.2910504721605938</v>
      </c>
      <c r="T2" s="194">
        <f t="shared" si="1"/>
        <v>1.2984967711978834</v>
      </c>
      <c r="U2" s="194">
        <f>'Comparison - passenger'!G2</f>
        <v>1.3059430702351729</v>
      </c>
      <c r="V2" s="194">
        <f>($AE2-$U2)/($AE$1-$U$1)*(V$1-$U$1)+$U2</f>
        <v>1.3118339430477035</v>
      </c>
      <c r="W2" s="194">
        <f t="shared" ref="W2:AD2" si="2">($AE2-$U2)/($AE$1-$U$1)*(W$1-$U$1)+$U2</f>
        <v>1.3177248158602342</v>
      </c>
      <c r="X2" s="194">
        <f t="shared" si="2"/>
        <v>1.3236156886727648</v>
      </c>
      <c r="Y2" s="194">
        <f t="shared" si="2"/>
        <v>1.3295065614852954</v>
      </c>
      <c r="Z2" s="194">
        <f t="shared" si="2"/>
        <v>1.3353974342978261</v>
      </c>
      <c r="AA2" s="194">
        <f t="shared" si="2"/>
        <v>1.3412883071103567</v>
      </c>
      <c r="AB2" s="194">
        <f t="shared" si="2"/>
        <v>1.3471791799228874</v>
      </c>
      <c r="AC2" s="194">
        <f t="shared" si="2"/>
        <v>1.353070052735418</v>
      </c>
      <c r="AD2" s="194">
        <f t="shared" si="2"/>
        <v>1.3589609255479487</v>
      </c>
      <c r="AE2" s="194">
        <f>'Comparison - passenger'!I2</f>
        <v>1.3648517983604793</v>
      </c>
    </row>
    <row r="3" spans="1:32" x14ac:dyDescent="0.35">
      <c r="A3" s="41" t="s">
        <v>155</v>
      </c>
      <c r="B3" s="194">
        <v>1</v>
      </c>
      <c r="C3" s="242">
        <v>0.98632977376990183</v>
      </c>
      <c r="D3" s="242">
        <v>1.3700483221660951</v>
      </c>
      <c r="E3" s="194">
        <f t="shared" ref="C3:E4" si="3">($F3-$B3)/($F$1-$B$1)*(E$1-$B$1)+$B3</f>
        <v>1.3293969528058716</v>
      </c>
      <c r="F3" s="194">
        <f>'Comparison - passenger'!D3</f>
        <v>1.4391959370744956</v>
      </c>
      <c r="G3" s="194">
        <f t="shared" ref="G3:G7" si="4">($K3-$F3)/($K$1-$F$1)*(G$1-$F$1)+$F3</f>
        <v>1.4553690988699917</v>
      </c>
      <c r="H3" s="194">
        <f t="shared" si="0"/>
        <v>1.471542260665488</v>
      </c>
      <c r="I3" s="194">
        <f t="shared" si="0"/>
        <v>1.4877154224609841</v>
      </c>
      <c r="J3" s="194">
        <f t="shared" si="0"/>
        <v>1.5038885842564804</v>
      </c>
      <c r="K3" s="194">
        <f>'Comparison - passenger'!E3</f>
        <v>1.5200617460519765</v>
      </c>
      <c r="L3" s="194">
        <f t="shared" ref="L3:T7" si="5">($U3-$K3)/($U$1-$K$1)*(L$1-$K$1)+$K3</f>
        <v>1.5273744166303354</v>
      </c>
      <c r="M3" s="194">
        <f t="shared" si="5"/>
        <v>1.5346870872086942</v>
      </c>
      <c r="N3" s="194">
        <f t="shared" si="5"/>
        <v>1.5419997577870528</v>
      </c>
      <c r="O3" s="194">
        <f>($U3-$K3)/($U$1-$K$1)*(O$1-$K$1)+$K3</f>
        <v>1.5493124283654116</v>
      </c>
      <c r="P3" s="194">
        <f t="shared" si="5"/>
        <v>1.5566250989437704</v>
      </c>
      <c r="Q3" s="194">
        <f t="shared" si="5"/>
        <v>1.5639377695221293</v>
      </c>
      <c r="R3" s="194">
        <f t="shared" si="5"/>
        <v>1.5712504401004881</v>
      </c>
      <c r="S3" s="194">
        <f t="shared" si="5"/>
        <v>1.5785631106788467</v>
      </c>
      <c r="T3" s="194">
        <f t="shared" si="5"/>
        <v>1.5858757812572055</v>
      </c>
      <c r="U3" s="194">
        <f>'Comparison - passenger'!G3</f>
        <v>1.5931884518355643</v>
      </c>
      <c r="V3" s="194">
        <f t="shared" ref="V3:AD7" si="6">($AE3-$U3)/($AE$1-$U$1)*(V$1-$U$1)+$U3</f>
        <v>1.5984843208216841</v>
      </c>
      <c r="W3" s="194">
        <f t="shared" si="6"/>
        <v>1.6037801898078039</v>
      </c>
      <c r="X3" s="194">
        <f t="shared" si="6"/>
        <v>1.6090760587939237</v>
      </c>
      <c r="Y3" s="194">
        <f t="shared" si="6"/>
        <v>1.6143719277800435</v>
      </c>
      <c r="Z3" s="194">
        <f t="shared" si="6"/>
        <v>1.619667796766163</v>
      </c>
      <c r="AA3" s="194">
        <f t="shared" si="6"/>
        <v>1.6249636657522828</v>
      </c>
      <c r="AB3" s="194">
        <f t="shared" si="6"/>
        <v>1.6302595347384026</v>
      </c>
      <c r="AC3" s="194">
        <f t="shared" si="6"/>
        <v>1.6355554037245223</v>
      </c>
      <c r="AD3" s="194">
        <f t="shared" si="6"/>
        <v>1.6408512727106421</v>
      </c>
      <c r="AE3" s="194">
        <f>'Comparison - passenger'!I3</f>
        <v>1.6461471416967619</v>
      </c>
    </row>
    <row r="4" spans="1:32" x14ac:dyDescent="0.35">
      <c r="A4" s="41" t="s">
        <v>156</v>
      </c>
      <c r="B4" s="194">
        <v>1</v>
      </c>
      <c r="C4" s="194">
        <f t="shared" si="3"/>
        <v>1.2872072268778543</v>
      </c>
      <c r="D4" s="194">
        <f t="shared" si="3"/>
        <v>1.5744144537557088</v>
      </c>
      <c r="E4" s="194">
        <f t="shared" si="3"/>
        <v>1.8616216806335633</v>
      </c>
      <c r="F4" s="194">
        <f>'Comparison - passenger'!D4</f>
        <v>2.1488289075114175</v>
      </c>
      <c r="G4" s="194">
        <f t="shared" si="4"/>
        <v>2.2049473771674446</v>
      </c>
      <c r="H4" s="194">
        <f t="shared" si="0"/>
        <v>2.2610658468234717</v>
      </c>
      <c r="I4" s="194">
        <f t="shared" si="0"/>
        <v>2.3171843164794983</v>
      </c>
      <c r="J4" s="194">
        <f t="shared" si="0"/>
        <v>2.3733027861355254</v>
      </c>
      <c r="K4" s="194">
        <f>'Comparison - passenger'!E4</f>
        <v>2.4294212557915524</v>
      </c>
      <c r="L4" s="194">
        <f t="shared" si="5"/>
        <v>2.4732308067795827</v>
      </c>
      <c r="M4" s="194">
        <f t="shared" si="5"/>
        <v>2.5170403577676135</v>
      </c>
      <c r="N4" s="194">
        <f t="shared" si="5"/>
        <v>2.5608499087556438</v>
      </c>
      <c r="O4" s="194">
        <f t="shared" si="5"/>
        <v>2.6046594597436745</v>
      </c>
      <c r="P4" s="194">
        <f t="shared" si="5"/>
        <v>2.6484690107317048</v>
      </c>
      <c r="Q4" s="194">
        <f t="shared" si="5"/>
        <v>2.6922785617197356</v>
      </c>
      <c r="R4" s="194">
        <f t="shared" si="5"/>
        <v>2.7360881127077659</v>
      </c>
      <c r="S4" s="194">
        <f t="shared" si="5"/>
        <v>2.7798976636957962</v>
      </c>
      <c r="T4" s="194">
        <f t="shared" si="5"/>
        <v>2.8237072146838269</v>
      </c>
      <c r="U4" s="194">
        <f>'Comparison - passenger'!G4</f>
        <v>2.8675167656718572</v>
      </c>
      <c r="V4" s="194">
        <f t="shared" si="6"/>
        <v>2.8993682382843966</v>
      </c>
      <c r="W4" s="194">
        <f t="shared" si="6"/>
        <v>2.9312197108969364</v>
      </c>
      <c r="X4" s="194">
        <f t="shared" si="6"/>
        <v>2.9630711835094758</v>
      </c>
      <c r="Y4" s="194">
        <f t="shared" si="6"/>
        <v>2.9949226561220157</v>
      </c>
      <c r="Z4" s="194">
        <f t="shared" si="6"/>
        <v>3.0267741287345551</v>
      </c>
      <c r="AA4" s="194">
        <f t="shared" si="6"/>
        <v>3.0586256013470945</v>
      </c>
      <c r="AB4" s="194">
        <f t="shared" si="6"/>
        <v>3.0904770739596343</v>
      </c>
      <c r="AC4" s="194">
        <f t="shared" si="6"/>
        <v>3.1223285465721737</v>
      </c>
      <c r="AD4" s="194">
        <f t="shared" si="6"/>
        <v>3.1541800191847136</v>
      </c>
      <c r="AE4" s="194">
        <f>'Comparison - passenger'!I4</f>
        <v>3.186031491797253</v>
      </c>
    </row>
    <row r="5" spans="1:32" x14ac:dyDescent="0.35">
      <c r="A5" s="41" t="s">
        <v>157</v>
      </c>
      <c r="B5" s="194">
        <v>1</v>
      </c>
      <c r="C5" s="194">
        <f>($F5-$B5)/($F$1-$B$1)*(C$1-$B$1)+$B5</f>
        <v>1.2495066590155022</v>
      </c>
      <c r="D5" s="194">
        <f t="shared" ref="D5:E7" si="7">($F5-$B5)/($F$1-$B$1)*(D$1-$B$1)+$B5</f>
        <v>1.4990133180310043</v>
      </c>
      <c r="E5" s="194">
        <f t="shared" si="7"/>
        <v>1.7485199770465063</v>
      </c>
      <c r="F5" s="194">
        <f>'Comparison - passenger'!D5</f>
        <v>1.9980266360620085</v>
      </c>
      <c r="G5" s="194">
        <f t="shared" si="4"/>
        <v>2.0283168141497363</v>
      </c>
      <c r="H5" s="194">
        <f t="shared" si="0"/>
        <v>2.0586069922374639</v>
      </c>
      <c r="I5" s="194">
        <f t="shared" si="0"/>
        <v>2.0888971703251915</v>
      </c>
      <c r="J5" s="194">
        <f t="shared" si="0"/>
        <v>2.1191873484129191</v>
      </c>
      <c r="K5" s="194">
        <f>'Comparison - passenger'!E5</f>
        <v>2.1494775265006467</v>
      </c>
      <c r="L5" s="194">
        <f t="shared" si="5"/>
        <v>2.184056418556342</v>
      </c>
      <c r="M5" s="194">
        <f t="shared" si="5"/>
        <v>2.2186353106120369</v>
      </c>
      <c r="N5" s="194">
        <f t="shared" si="5"/>
        <v>2.2532142026677322</v>
      </c>
      <c r="O5" s="194">
        <f t="shared" si="5"/>
        <v>2.2877930947234275</v>
      </c>
      <c r="P5" s="194">
        <f t="shared" si="5"/>
        <v>2.3223719867791228</v>
      </c>
      <c r="Q5" s="194">
        <f t="shared" si="5"/>
        <v>2.3569508788348177</v>
      </c>
      <c r="R5" s="194">
        <f t="shared" si="5"/>
        <v>2.391529770890513</v>
      </c>
      <c r="S5" s="194">
        <f t="shared" si="5"/>
        <v>2.4261086629462083</v>
      </c>
      <c r="T5" s="194">
        <f t="shared" si="5"/>
        <v>2.4606875550019032</v>
      </c>
      <c r="U5" s="194">
        <f>'Comparison - passenger'!G5</f>
        <v>2.4952664470575985</v>
      </c>
      <c r="V5" s="194">
        <f t="shared" si="6"/>
        <v>2.52512384552091</v>
      </c>
      <c r="W5" s="194">
        <f t="shared" si="6"/>
        <v>2.554981243984221</v>
      </c>
      <c r="X5" s="194">
        <f t="shared" si="6"/>
        <v>2.5848386424475325</v>
      </c>
      <c r="Y5" s="194">
        <f t="shared" si="6"/>
        <v>2.6146960409108435</v>
      </c>
      <c r="Z5" s="194">
        <f t="shared" si="6"/>
        <v>2.644553439374155</v>
      </c>
      <c r="AA5" s="194">
        <f t="shared" si="6"/>
        <v>2.6744108378374665</v>
      </c>
      <c r="AB5" s="194">
        <f t="shared" si="6"/>
        <v>2.7042682363007775</v>
      </c>
      <c r="AC5" s="194">
        <f t="shared" si="6"/>
        <v>2.734125634764089</v>
      </c>
      <c r="AD5" s="194">
        <f t="shared" si="6"/>
        <v>2.7639830332274</v>
      </c>
      <c r="AE5" s="194">
        <f>'Comparison - passenger'!I5</f>
        <v>2.7938404316907115</v>
      </c>
    </row>
    <row r="6" spans="1:32" x14ac:dyDescent="0.35">
      <c r="A6" s="41" t="s">
        <v>166</v>
      </c>
      <c r="B6" s="194">
        <v>1</v>
      </c>
      <c r="C6" s="194">
        <f>($F6-$B6)/($F$1-$B$1)*(C$1-$B$1)+$B6</f>
        <v>1.4040036702645684</v>
      </c>
      <c r="D6" s="194">
        <f t="shared" si="7"/>
        <v>1.8080073405291368</v>
      </c>
      <c r="E6" s="194">
        <f t="shared" si="7"/>
        <v>2.212011010793705</v>
      </c>
      <c r="F6" s="194">
        <f>'Comparison - passenger'!D6</f>
        <v>2.6160146810582736</v>
      </c>
      <c r="G6" s="194">
        <f t="shared" si="4"/>
        <v>2.6363620050348264</v>
      </c>
      <c r="H6" s="194">
        <f t="shared" si="0"/>
        <v>2.6567093290113792</v>
      </c>
      <c r="I6" s="194">
        <f t="shared" si="0"/>
        <v>2.6770566529879325</v>
      </c>
      <c r="J6" s="194">
        <f t="shared" si="0"/>
        <v>2.6974039769644853</v>
      </c>
      <c r="K6" s="194">
        <f>'Comparison - passenger'!E6</f>
        <v>2.7177513009410381</v>
      </c>
      <c r="L6" s="194">
        <f t="shared" si="5"/>
        <v>2.7361315270831916</v>
      </c>
      <c r="M6" s="194">
        <f t="shared" si="5"/>
        <v>2.7545117532253456</v>
      </c>
      <c r="N6" s="194">
        <f t="shared" si="5"/>
        <v>2.7728919793674991</v>
      </c>
      <c r="O6" s="194">
        <f t="shared" si="5"/>
        <v>2.7912722055096526</v>
      </c>
      <c r="P6" s="194">
        <f t="shared" si="5"/>
        <v>2.8096524316518066</v>
      </c>
      <c r="Q6" s="194">
        <f t="shared" si="5"/>
        <v>2.8280326577939601</v>
      </c>
      <c r="R6" s="194">
        <f t="shared" si="5"/>
        <v>2.8464128839361136</v>
      </c>
      <c r="S6" s="194">
        <f t="shared" si="5"/>
        <v>2.8647931100782671</v>
      </c>
      <c r="T6" s="194">
        <f t="shared" si="5"/>
        <v>2.883173336220421</v>
      </c>
      <c r="U6" s="194">
        <f>'Comparison - passenger'!G6</f>
        <v>2.9015535623625746</v>
      </c>
      <c r="V6" s="194">
        <f t="shared" si="6"/>
        <v>2.9144713563912235</v>
      </c>
      <c r="W6" s="194">
        <f t="shared" si="6"/>
        <v>2.9273891504198728</v>
      </c>
      <c r="X6" s="194">
        <f t="shared" si="6"/>
        <v>2.9403069444485217</v>
      </c>
      <c r="Y6" s="194">
        <f t="shared" si="6"/>
        <v>2.953224738477171</v>
      </c>
      <c r="Z6" s="194">
        <f t="shared" si="6"/>
        <v>2.9661425325058199</v>
      </c>
      <c r="AA6" s="194">
        <f t="shared" si="6"/>
        <v>2.9790603265344688</v>
      </c>
      <c r="AB6" s="194">
        <f t="shared" si="6"/>
        <v>2.9919781205631182</v>
      </c>
      <c r="AC6" s="194">
        <f t="shared" si="6"/>
        <v>3.0048959145917671</v>
      </c>
      <c r="AD6" s="194">
        <f t="shared" si="6"/>
        <v>3.0178137086204164</v>
      </c>
      <c r="AE6" s="194">
        <f>'Comparison - passenger'!I6</f>
        <v>3.0307315026490653</v>
      </c>
      <c r="AF6" s="41"/>
    </row>
    <row r="7" spans="1:32" x14ac:dyDescent="0.35">
      <c r="A7" s="41" t="s">
        <v>159</v>
      </c>
      <c r="B7" s="194">
        <v>1</v>
      </c>
      <c r="C7" s="194">
        <f>($F7-$B7)/($F$1-$B$1)*(C$1-$B$1)+$B7</f>
        <v>1.0438914398464707</v>
      </c>
      <c r="D7" s="194">
        <f t="shared" si="7"/>
        <v>1.0877828796929414</v>
      </c>
      <c r="E7" s="194">
        <f t="shared" si="7"/>
        <v>1.1316743195394121</v>
      </c>
      <c r="F7" s="194">
        <f>'Comparison - passenger'!D7</f>
        <v>1.1755657593858828</v>
      </c>
      <c r="G7" s="194">
        <f t="shared" si="4"/>
        <v>1.1883200216361296</v>
      </c>
      <c r="H7" s="194">
        <f t="shared" si="0"/>
        <v>1.2010742838863764</v>
      </c>
      <c r="I7" s="194">
        <f t="shared" si="0"/>
        <v>1.2138285461366234</v>
      </c>
      <c r="J7" s="194">
        <f t="shared" si="0"/>
        <v>1.2265828083868702</v>
      </c>
      <c r="K7" s="194">
        <f>'Comparison - passenger'!E7</f>
        <v>1.239337070637117</v>
      </c>
      <c r="L7" s="194">
        <f t="shared" si="5"/>
        <v>1.2520107483090823</v>
      </c>
      <c r="M7" s="194">
        <f t="shared" si="5"/>
        <v>1.2646844259810477</v>
      </c>
      <c r="N7" s="194">
        <f t="shared" si="5"/>
        <v>1.2773581036530133</v>
      </c>
      <c r="O7" s="194">
        <f t="shared" si="5"/>
        <v>1.2900317813249786</v>
      </c>
      <c r="P7" s="194">
        <f t="shared" si="5"/>
        <v>1.302705458996944</v>
      </c>
      <c r="Q7" s="194">
        <f t="shared" si="5"/>
        <v>1.3153791366689094</v>
      </c>
      <c r="R7" s="194">
        <f t="shared" si="5"/>
        <v>1.3280528143408747</v>
      </c>
      <c r="S7" s="194">
        <f t="shared" si="5"/>
        <v>1.3407264920128403</v>
      </c>
      <c r="T7" s="194">
        <f t="shared" si="5"/>
        <v>1.3534001696848057</v>
      </c>
      <c r="U7" s="194">
        <f>'Comparison - passenger'!G7</f>
        <v>1.3660738473567711</v>
      </c>
      <c r="V7" s="194">
        <f t="shared" si="6"/>
        <v>1.3777585287387917</v>
      </c>
      <c r="W7" s="194">
        <f t="shared" si="6"/>
        <v>1.3894432101208123</v>
      </c>
      <c r="X7" s="194">
        <f t="shared" si="6"/>
        <v>1.4011278915028329</v>
      </c>
      <c r="Y7" s="194">
        <f t="shared" si="6"/>
        <v>1.4128125728848535</v>
      </c>
      <c r="Z7" s="194">
        <f t="shared" si="6"/>
        <v>1.4244972542668743</v>
      </c>
      <c r="AA7" s="194">
        <f t="shared" si="6"/>
        <v>1.436181935648895</v>
      </c>
      <c r="AB7" s="194">
        <f t="shared" si="6"/>
        <v>1.4478666170309156</v>
      </c>
      <c r="AC7" s="194">
        <f t="shared" si="6"/>
        <v>1.4595512984129362</v>
      </c>
      <c r="AD7" s="194">
        <f t="shared" si="6"/>
        <v>1.4712359797949568</v>
      </c>
      <c r="AE7" s="194">
        <f>'Comparison - passenger'!I7</f>
        <v>1.4829206611769774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0D1D2-7AA7-408D-B401-CA23ACAEB1C4}">
  <sheetPr>
    <tabColor theme="4"/>
  </sheetPr>
  <dimension ref="A1:AE12"/>
  <sheetViews>
    <sheetView zoomScaleNormal="100" workbookViewId="0">
      <selection activeCell="E3" sqref="E3"/>
    </sheetView>
  </sheetViews>
  <sheetFormatPr defaultColWidth="11.453125" defaultRowHeight="14.5" x14ac:dyDescent="0.35"/>
  <sheetData>
    <row r="1" spans="1:31" ht="87" x14ac:dyDescent="0.35">
      <c r="A1" s="39" t="s">
        <v>153</v>
      </c>
      <c r="B1" s="40">
        <v>2021</v>
      </c>
      <c r="C1" s="40">
        <v>2022</v>
      </c>
      <c r="D1" s="40">
        <v>2023</v>
      </c>
      <c r="E1" s="40">
        <v>2024</v>
      </c>
      <c r="F1" s="40">
        <v>2025</v>
      </c>
      <c r="G1" s="40">
        <v>2026</v>
      </c>
      <c r="H1" s="40">
        <v>2027</v>
      </c>
      <c r="I1" s="40">
        <v>2028</v>
      </c>
      <c r="J1" s="40">
        <v>2029</v>
      </c>
      <c r="K1" s="40">
        <v>2030</v>
      </c>
      <c r="L1" s="40">
        <v>2031</v>
      </c>
      <c r="M1" s="40">
        <v>2032</v>
      </c>
      <c r="N1" s="40">
        <v>2033</v>
      </c>
      <c r="O1" s="40">
        <v>2034</v>
      </c>
      <c r="P1" s="40">
        <v>2035</v>
      </c>
      <c r="Q1" s="40">
        <v>2036</v>
      </c>
      <c r="R1" s="40">
        <v>2037</v>
      </c>
      <c r="S1" s="40">
        <v>2038</v>
      </c>
      <c r="T1" s="40">
        <v>2039</v>
      </c>
      <c r="U1" s="40">
        <v>2040</v>
      </c>
      <c r="V1" s="40">
        <v>2041</v>
      </c>
      <c r="W1" s="40">
        <v>2042</v>
      </c>
      <c r="X1" s="40">
        <v>2043</v>
      </c>
      <c r="Y1" s="40">
        <v>2044</v>
      </c>
      <c r="Z1" s="40">
        <v>2045</v>
      </c>
      <c r="AA1" s="40">
        <v>2046</v>
      </c>
      <c r="AB1" s="40">
        <v>2047</v>
      </c>
      <c r="AC1" s="40">
        <v>2048</v>
      </c>
      <c r="AD1" s="40">
        <v>2049</v>
      </c>
      <c r="AE1" s="40">
        <v>2050</v>
      </c>
    </row>
    <row r="2" spans="1:31" x14ac:dyDescent="0.35">
      <c r="A2" s="134" t="s">
        <v>154</v>
      </c>
      <c r="B2" s="196">
        <f>'Comparison - Freight'!C2</f>
        <v>1</v>
      </c>
      <c r="C2" s="258">
        <v>0.87994390332225014</v>
      </c>
      <c r="D2" s="258">
        <v>1.0157846247267714</v>
      </c>
      <c r="E2" s="196">
        <f>($F2-$D2)/($F$1-$D$1)*(E$1-$D$1)+$D2</f>
        <v>1.0429636757748204</v>
      </c>
      <c r="F2" s="196">
        <f>'Comparison - Freight'!D2</f>
        <v>1.0701427268228692</v>
      </c>
      <c r="G2" s="196">
        <f>($K2-$F2)/($K$1-$F$1)*(G$1-$F$1)+$F2</f>
        <v>1.0969344138731538</v>
      </c>
      <c r="H2" s="196">
        <f t="shared" ref="H2:J2" si="0">($K2-$F2)/($K$1-$F$1)*(H$1-$F$1)+$F2</f>
        <v>1.1237261009234385</v>
      </c>
      <c r="I2" s="196">
        <f t="shared" si="0"/>
        <v>1.1505177879737229</v>
      </c>
      <c r="J2" s="196">
        <f t="shared" si="0"/>
        <v>1.1773094750240076</v>
      </c>
      <c r="K2" s="196">
        <f>'Comparison - Freight'!E2</f>
        <v>1.2041011620742923</v>
      </c>
      <c r="L2" s="196">
        <f>($U2-$K2)/($U$1-$K$1)*(L$1-$K$1)+$K2</f>
        <v>1.2228242184188902</v>
      </c>
      <c r="M2" s="196">
        <f t="shared" ref="M2:T2" si="1">($U2-$K2)/($U$1-$K$1)*(M$1-$K$1)+$K2</f>
        <v>1.2415472747634881</v>
      </c>
      <c r="N2" s="196">
        <f t="shared" si="1"/>
        <v>1.2602703311080861</v>
      </c>
      <c r="O2" s="196">
        <f t="shared" si="1"/>
        <v>1.278993387452684</v>
      </c>
      <c r="P2" s="196">
        <f t="shared" si="1"/>
        <v>1.2977164437972819</v>
      </c>
      <c r="Q2" s="196">
        <f t="shared" si="1"/>
        <v>1.3164395001418796</v>
      </c>
      <c r="R2" s="196">
        <f t="shared" si="1"/>
        <v>1.3351625564864775</v>
      </c>
      <c r="S2" s="196">
        <f t="shared" si="1"/>
        <v>1.3538856128310754</v>
      </c>
      <c r="T2" s="196">
        <f t="shared" si="1"/>
        <v>1.3726086691756734</v>
      </c>
      <c r="U2" s="196">
        <f>'Comparison - Freight'!G2</f>
        <v>1.3913317255202713</v>
      </c>
      <c r="V2" s="196">
        <f>($AE2-$U2)/($AE$1-$U$1)*(V$1-$U$1)+$U2</f>
        <v>1.4078288493187763</v>
      </c>
      <c r="W2" s="196">
        <f t="shared" ref="W2:AD2" si="2">($AE2-$U2)/($AE$1-$U$1)*(W$1-$U$1)+$U2</f>
        <v>1.4243259731172813</v>
      </c>
      <c r="X2" s="196">
        <f t="shared" si="2"/>
        <v>1.440823096915786</v>
      </c>
      <c r="Y2" s="196">
        <f t="shared" si="2"/>
        <v>1.457320220714291</v>
      </c>
      <c r="Z2" s="196">
        <f t="shared" si="2"/>
        <v>1.473817344512796</v>
      </c>
      <c r="AA2" s="196">
        <f t="shared" si="2"/>
        <v>1.490314468311301</v>
      </c>
      <c r="AB2" s="196">
        <f t="shared" si="2"/>
        <v>1.506811592109806</v>
      </c>
      <c r="AC2" s="196">
        <f t="shared" si="2"/>
        <v>1.5233087159083107</v>
      </c>
      <c r="AD2" s="196">
        <f t="shared" si="2"/>
        <v>1.5398058397068157</v>
      </c>
      <c r="AE2" s="196">
        <f>'Comparison - Freight'!I2</f>
        <v>1.5563029635053207</v>
      </c>
    </row>
    <row r="3" spans="1:31" x14ac:dyDescent="0.35">
      <c r="A3" s="134" t="s">
        <v>155</v>
      </c>
      <c r="B3" s="196">
        <f>'Comparison - Freight'!C3</f>
        <v>1</v>
      </c>
      <c r="C3" s="258">
        <v>1.0200646503152764</v>
      </c>
      <c r="D3" s="258">
        <v>1.187153827957379</v>
      </c>
      <c r="E3" s="196">
        <f>($F3-$D3)/($F$1-$D$1)*(E$1-$D$1)+$D3</f>
        <v>1.1182825425699721</v>
      </c>
      <c r="F3" s="196">
        <f>'Comparison - Freight'!D3</f>
        <v>1.0494112571825651</v>
      </c>
      <c r="G3" s="196">
        <f t="shared" ref="G3:J6" si="3">($K3-$F3)/($K$1-$F$1)*(G$1-$F$1)+$F3</f>
        <v>1.0687591279794968</v>
      </c>
      <c r="H3" s="196">
        <f t="shared" si="3"/>
        <v>1.0881069987764282</v>
      </c>
      <c r="I3" s="196">
        <f t="shared" si="3"/>
        <v>1.1074548695733599</v>
      </c>
      <c r="J3" s="196">
        <f t="shared" si="3"/>
        <v>1.1268027403702914</v>
      </c>
      <c r="K3" s="196">
        <f>'Comparison - Freight'!E3</f>
        <v>1.1461506111672231</v>
      </c>
      <c r="L3" s="196">
        <f t="shared" ref="L3:T6" si="4">($U3-$K3)/($U$1-$K$1)*(L$1-$K$1)+$K3</f>
        <v>1.1571959586712088</v>
      </c>
      <c r="M3" s="196">
        <f t="shared" si="4"/>
        <v>1.1682413061751946</v>
      </c>
      <c r="N3" s="196">
        <f t="shared" si="4"/>
        <v>1.1792866536791804</v>
      </c>
      <c r="O3" s="196">
        <f t="shared" si="4"/>
        <v>1.1903320011831662</v>
      </c>
      <c r="P3" s="196">
        <f t="shared" si="4"/>
        <v>1.201377348687152</v>
      </c>
      <c r="Q3" s="196">
        <f t="shared" si="4"/>
        <v>1.2124226961911377</v>
      </c>
      <c r="R3" s="196">
        <f t="shared" si="4"/>
        <v>1.2234680436951235</v>
      </c>
      <c r="S3" s="196">
        <f t="shared" si="4"/>
        <v>1.2345133911991093</v>
      </c>
      <c r="T3" s="196">
        <f t="shared" si="4"/>
        <v>1.2455587387030951</v>
      </c>
      <c r="U3" s="196">
        <f>'Comparison - Freight'!G3</f>
        <v>1.2566040862070809</v>
      </c>
      <c r="V3" s="196">
        <f t="shared" ref="V3:AD6" si="5">($AE3-$U3)/($AE$1-$U$1)*(V$1-$U$1)+$U3</f>
        <v>1.2637113143440764</v>
      </c>
      <c r="W3" s="196">
        <f t="shared" si="5"/>
        <v>1.2708185424810716</v>
      </c>
      <c r="X3" s="196">
        <f t="shared" si="5"/>
        <v>1.2779257706180671</v>
      </c>
      <c r="Y3" s="196">
        <f t="shared" si="5"/>
        <v>1.2850329987550624</v>
      </c>
      <c r="Z3" s="196">
        <f t="shared" si="5"/>
        <v>1.2921402268920579</v>
      </c>
      <c r="AA3" s="196">
        <f t="shared" si="5"/>
        <v>1.2992474550290534</v>
      </c>
      <c r="AB3" s="196">
        <f t="shared" si="5"/>
        <v>1.3063546831660486</v>
      </c>
      <c r="AC3" s="196">
        <f t="shared" si="5"/>
        <v>1.3134619113030441</v>
      </c>
      <c r="AD3" s="196">
        <f t="shared" si="5"/>
        <v>1.3205691394400394</v>
      </c>
      <c r="AE3" s="196">
        <f>'Comparison - Freight'!I3</f>
        <v>1.3276763675770349</v>
      </c>
    </row>
    <row r="4" spans="1:31" x14ac:dyDescent="0.35">
      <c r="A4" s="134" t="s">
        <v>156</v>
      </c>
      <c r="B4" s="196">
        <f>'Comparison - Freight'!C4</f>
        <v>1</v>
      </c>
      <c r="C4" s="196">
        <f t="shared" ref="C2:E6" si="6">($F4-$B4)/($F$1-$B$1)*(C$1-$B$1)+$B4</f>
        <v>1.055868519650307</v>
      </c>
      <c r="D4" s="196">
        <f t="shared" si="6"/>
        <v>1.1117370393006138</v>
      </c>
      <c r="E4" s="196">
        <f>($F4-$B4)/($F$1-$B$1)*(E$1-$B$1)+$B4</f>
        <v>1.1676055589509207</v>
      </c>
      <c r="F4" s="196">
        <f>'Comparison - Freight'!D4</f>
        <v>1.2234740786012277</v>
      </c>
      <c r="G4" s="196">
        <f t="shared" si="3"/>
        <v>1.2937209364121915</v>
      </c>
      <c r="H4" s="196">
        <f t="shared" si="3"/>
        <v>1.3639677942231552</v>
      </c>
      <c r="I4" s="196">
        <f t="shared" si="3"/>
        <v>1.434214652034119</v>
      </c>
      <c r="J4" s="196">
        <f t="shared" si="3"/>
        <v>1.5044615098450826</v>
      </c>
      <c r="K4" s="196">
        <f>'Comparison - Freight'!E4</f>
        <v>1.5747083676560465</v>
      </c>
      <c r="L4" s="196">
        <f t="shared" si="4"/>
        <v>1.6562166183934313</v>
      </c>
      <c r="M4" s="196">
        <f t="shared" si="4"/>
        <v>1.737724869130816</v>
      </c>
      <c r="N4" s="196">
        <f t="shared" si="4"/>
        <v>1.8192331198682008</v>
      </c>
      <c r="O4" s="196">
        <f t="shared" si="4"/>
        <v>1.9007413706055853</v>
      </c>
      <c r="P4" s="196">
        <f t="shared" si="4"/>
        <v>1.9822496213429703</v>
      </c>
      <c r="Q4" s="196">
        <f t="shared" si="4"/>
        <v>2.0637578720803549</v>
      </c>
      <c r="R4" s="196">
        <f t="shared" si="4"/>
        <v>2.1452661228177394</v>
      </c>
      <c r="S4" s="196">
        <f t="shared" si="4"/>
        <v>2.2267743735551244</v>
      </c>
      <c r="T4" s="196">
        <f t="shared" si="4"/>
        <v>2.3082826242925094</v>
      </c>
      <c r="U4" s="196">
        <f>'Comparison - Freight'!G4</f>
        <v>2.389790875029894</v>
      </c>
      <c r="V4" s="196">
        <f t="shared" si="5"/>
        <v>2.4855658597507508</v>
      </c>
      <c r="W4" s="196">
        <f t="shared" si="5"/>
        <v>2.5813408444716073</v>
      </c>
      <c r="X4" s="196">
        <f t="shared" si="5"/>
        <v>2.6771158291924637</v>
      </c>
      <c r="Y4" s="196">
        <f t="shared" si="5"/>
        <v>2.7728908139133206</v>
      </c>
      <c r="Z4" s="196">
        <f t="shared" si="5"/>
        <v>2.8686657986341775</v>
      </c>
      <c r="AA4" s="196">
        <f t="shared" si="5"/>
        <v>2.9644407833550339</v>
      </c>
      <c r="AB4" s="196">
        <f t="shared" si="5"/>
        <v>3.0602157680758904</v>
      </c>
      <c r="AC4" s="196">
        <f t="shared" si="5"/>
        <v>3.1559907527967472</v>
      </c>
      <c r="AD4" s="196">
        <f t="shared" si="5"/>
        <v>3.2517657375176041</v>
      </c>
      <c r="AE4" s="196">
        <f>'Comparison - Freight'!I4</f>
        <v>3.3475407222384606</v>
      </c>
    </row>
    <row r="5" spans="1:31" x14ac:dyDescent="0.35">
      <c r="A5" s="134" t="s">
        <v>157</v>
      </c>
      <c r="B5" s="196">
        <f>'Comparison - Freight'!C5</f>
        <v>1</v>
      </c>
      <c r="C5" s="196">
        <f t="shared" si="6"/>
        <v>1.0389620311576928</v>
      </c>
      <c r="D5" s="196">
        <f t="shared" si="6"/>
        <v>1.0779240623153856</v>
      </c>
      <c r="E5" s="196">
        <f t="shared" si="6"/>
        <v>1.1168860934730784</v>
      </c>
      <c r="F5" s="196">
        <f>'Comparison - Freight'!D5</f>
        <v>1.1558481246307712</v>
      </c>
      <c r="G5" s="196">
        <f t="shared" si="3"/>
        <v>1.192617466684377</v>
      </c>
      <c r="H5" s="196">
        <f t="shared" si="3"/>
        <v>1.2293868087379825</v>
      </c>
      <c r="I5" s="196">
        <f t="shared" si="3"/>
        <v>1.2661561507915882</v>
      </c>
      <c r="J5" s="196">
        <f t="shared" si="3"/>
        <v>1.3029254928451937</v>
      </c>
      <c r="K5" s="196">
        <f>'Comparison - Freight'!E5</f>
        <v>1.3396948348987994</v>
      </c>
      <c r="L5" s="196">
        <f t="shared" si="4"/>
        <v>1.365550327613271</v>
      </c>
      <c r="M5" s="196">
        <f t="shared" si="4"/>
        <v>1.3914058203277428</v>
      </c>
      <c r="N5" s="196">
        <f t="shared" si="4"/>
        <v>1.4172613130422145</v>
      </c>
      <c r="O5" s="196">
        <f t="shared" si="4"/>
        <v>1.4431168057566861</v>
      </c>
      <c r="P5" s="196">
        <f t="shared" si="4"/>
        <v>1.468972298471158</v>
      </c>
      <c r="Q5" s="196">
        <f t="shared" si="4"/>
        <v>1.4948277911856296</v>
      </c>
      <c r="R5" s="196">
        <f t="shared" si="4"/>
        <v>1.5206832839001012</v>
      </c>
      <c r="S5" s="196">
        <f t="shared" si="4"/>
        <v>1.5465387766145728</v>
      </c>
      <c r="T5" s="196">
        <f t="shared" si="4"/>
        <v>1.5723942693290447</v>
      </c>
      <c r="U5" s="196">
        <f>'Comparison - Freight'!G5</f>
        <v>1.5982497620435163</v>
      </c>
      <c r="V5" s="196">
        <f t="shared" si="5"/>
        <v>1.6156167265658987</v>
      </c>
      <c r="W5" s="196">
        <f t="shared" si="5"/>
        <v>1.6329836910882813</v>
      </c>
      <c r="X5" s="196">
        <f t="shared" si="5"/>
        <v>1.6503506556106637</v>
      </c>
      <c r="Y5" s="196">
        <f t="shared" si="5"/>
        <v>1.6677176201330464</v>
      </c>
      <c r="Z5" s="196">
        <f t="shared" si="5"/>
        <v>1.6850845846554288</v>
      </c>
      <c r="AA5" s="196">
        <f t="shared" si="5"/>
        <v>1.7024515491778112</v>
      </c>
      <c r="AB5" s="196">
        <f t="shared" si="5"/>
        <v>1.7198185137001938</v>
      </c>
      <c r="AC5" s="196">
        <f t="shared" si="5"/>
        <v>1.7371854782225762</v>
      </c>
      <c r="AD5" s="196">
        <f t="shared" si="5"/>
        <v>1.7545524427449588</v>
      </c>
      <c r="AE5" s="196">
        <f>'Comparison - Freight'!I5</f>
        <v>1.7719194072673412</v>
      </c>
    </row>
    <row r="6" spans="1:31" x14ac:dyDescent="0.35">
      <c r="A6" s="134" t="s">
        <v>166</v>
      </c>
      <c r="B6" s="196">
        <f>'Comparison - Freight'!C6</f>
        <v>1</v>
      </c>
      <c r="C6" s="196">
        <f t="shared" si="6"/>
        <v>1.0502340878867087</v>
      </c>
      <c r="D6" s="196">
        <f t="shared" si="6"/>
        <v>1.1004681757734174</v>
      </c>
      <c r="E6" s="196">
        <f t="shared" si="6"/>
        <v>1.1507022636601261</v>
      </c>
      <c r="F6" s="196">
        <f>'Comparison - Freight'!D6</f>
        <v>1.2009363515468348</v>
      </c>
      <c r="G6" s="196">
        <f t="shared" si="3"/>
        <v>1.2143542221706305</v>
      </c>
      <c r="H6" s="196">
        <f t="shared" si="3"/>
        <v>1.227772092794426</v>
      </c>
      <c r="I6" s="196">
        <f t="shared" si="3"/>
        <v>1.2411899634182217</v>
      </c>
      <c r="J6" s="196">
        <f t="shared" si="3"/>
        <v>1.2546078340420173</v>
      </c>
      <c r="K6" s="196">
        <f>'Comparison - Freight'!E6</f>
        <v>1.268025704665813</v>
      </c>
      <c r="L6" s="196">
        <f t="shared" si="4"/>
        <v>1.2812233023130968</v>
      </c>
      <c r="M6" s="196">
        <f t="shared" si="4"/>
        <v>1.2944208999603806</v>
      </c>
      <c r="N6" s="196">
        <f t="shared" si="4"/>
        <v>1.3076184976076644</v>
      </c>
      <c r="O6" s="196">
        <f t="shared" si="4"/>
        <v>1.3208160952549481</v>
      </c>
      <c r="P6" s="196">
        <f t="shared" si="4"/>
        <v>1.3340136929022317</v>
      </c>
      <c r="Q6" s="196">
        <f t="shared" si="4"/>
        <v>1.3472112905495155</v>
      </c>
      <c r="R6" s="196">
        <f t="shared" si="4"/>
        <v>1.3604088881967993</v>
      </c>
      <c r="S6" s="196">
        <f t="shared" si="4"/>
        <v>1.3736064858440831</v>
      </c>
      <c r="T6" s="196">
        <f t="shared" si="4"/>
        <v>1.3868040834913669</v>
      </c>
      <c r="U6" s="196">
        <f>'Comparison - Freight'!G6</f>
        <v>1.4000016811386506</v>
      </c>
      <c r="V6" s="196">
        <f t="shared" si="5"/>
        <v>1.4147981059733834</v>
      </c>
      <c r="W6" s="196">
        <f t="shared" si="5"/>
        <v>1.4295945308081162</v>
      </c>
      <c r="X6" s="196">
        <f t="shared" si="5"/>
        <v>1.4443909556428491</v>
      </c>
      <c r="Y6" s="196">
        <f t="shared" si="5"/>
        <v>1.4591873804775819</v>
      </c>
      <c r="Z6" s="196">
        <f t="shared" si="5"/>
        <v>1.4739838053123147</v>
      </c>
      <c r="AA6" s="196">
        <f t="shared" si="5"/>
        <v>1.4887802301470474</v>
      </c>
      <c r="AB6" s="196">
        <f t="shared" si="5"/>
        <v>1.5035766549817802</v>
      </c>
      <c r="AC6" s="196">
        <f t="shared" si="5"/>
        <v>1.5183730798165131</v>
      </c>
      <c r="AD6" s="196">
        <f t="shared" si="5"/>
        <v>1.5331695046512459</v>
      </c>
      <c r="AE6" s="196">
        <f>'Comparison - Freight'!I6</f>
        <v>1.5479659294859787</v>
      </c>
    </row>
    <row r="7" spans="1:31" x14ac:dyDescent="0.35">
      <c r="A7" s="134" t="s">
        <v>159</v>
      </c>
      <c r="B7" s="195">
        <v>1</v>
      </c>
      <c r="C7" s="195">
        <v>1</v>
      </c>
      <c r="D7" s="195">
        <v>1</v>
      </c>
      <c r="E7" s="195">
        <v>1</v>
      </c>
      <c r="F7" s="195">
        <v>1</v>
      </c>
      <c r="G7" s="195">
        <v>1</v>
      </c>
      <c r="H7" s="195">
        <v>1</v>
      </c>
      <c r="I7" s="195">
        <v>1</v>
      </c>
      <c r="J7" s="195">
        <v>1</v>
      </c>
      <c r="K7" s="195">
        <v>1</v>
      </c>
      <c r="L7" s="195">
        <v>1</v>
      </c>
      <c r="M7" s="195">
        <v>1</v>
      </c>
      <c r="N7" s="195">
        <v>1</v>
      </c>
      <c r="O7" s="195">
        <v>1</v>
      </c>
      <c r="P7" s="195">
        <v>1</v>
      </c>
      <c r="Q7" s="195">
        <v>1</v>
      </c>
      <c r="R7" s="195">
        <v>1</v>
      </c>
      <c r="S7" s="195">
        <v>1</v>
      </c>
      <c r="T7" s="195">
        <v>1</v>
      </c>
      <c r="U7" s="195">
        <v>1</v>
      </c>
      <c r="V7" s="195">
        <v>1</v>
      </c>
      <c r="W7" s="195">
        <v>1</v>
      </c>
      <c r="X7" s="195">
        <v>1</v>
      </c>
      <c r="Y7" s="195">
        <v>1</v>
      </c>
      <c r="Z7" s="195">
        <v>1</v>
      </c>
      <c r="AA7" s="195">
        <v>1</v>
      </c>
      <c r="AB7" s="195">
        <v>1</v>
      </c>
      <c r="AC7" s="195">
        <v>1</v>
      </c>
      <c r="AD7" s="195">
        <v>1</v>
      </c>
      <c r="AE7" s="195">
        <v>1</v>
      </c>
    </row>
    <row r="12" spans="1:31" x14ac:dyDescent="0.35">
      <c r="B12" s="12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8BDF573E2FFD46A5F05DED9AF68025" ma:contentTypeVersion="14" ma:contentTypeDescription="Create a new document." ma:contentTypeScope="" ma:versionID="aabc5cd2cd094c10559845ba515387e4">
  <xsd:schema xmlns:xsd="http://www.w3.org/2001/XMLSchema" xmlns:xs="http://www.w3.org/2001/XMLSchema" xmlns:p="http://schemas.microsoft.com/office/2006/metadata/properties" xmlns:ns2="00484652-42e1-479e-92f4-fb0efddcdf60" xmlns:ns3="41b1c9bf-5b6b-463b-ba12-a3b9bfbff0d3" targetNamespace="http://schemas.microsoft.com/office/2006/metadata/properties" ma:root="true" ma:fieldsID="797afa85599b0f8981d985a9380993ae" ns2:_="" ns3:_="">
    <xsd:import namespace="00484652-42e1-479e-92f4-fb0efddcdf60"/>
    <xsd:import namespace="41b1c9bf-5b6b-463b-ba12-a3b9bfbff0d3"/>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484652-42e1-479e-92f4-fb0efddcdf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eca5b831-c3dc-41cf-bd85-218b82cecb21"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1c9bf-5b6b-463b-ba12-a3b9bfbff0d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c5b79d03-3bfd-4c46-9947-056a2403f6c9}" ma:internalName="TaxCatchAll" ma:showField="CatchAllData" ma:web="41b1c9bf-5b6b-463b-ba12-a3b9bfbff0d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0484652-42e1-479e-92f4-fb0efddcdf60">
      <Terms xmlns="http://schemas.microsoft.com/office/infopath/2007/PartnerControls"/>
    </lcf76f155ced4ddcb4097134ff3c332f>
    <TaxCatchAll xmlns="41b1c9bf-5b6b-463b-ba12-a3b9bfbff0d3" xsi:nil="true"/>
  </documentManagement>
</p:properties>
</file>

<file path=customXml/itemProps1.xml><?xml version="1.0" encoding="utf-8"?>
<ds:datastoreItem xmlns:ds="http://schemas.openxmlformats.org/officeDocument/2006/customXml" ds:itemID="{18FEDB8C-86F5-4E68-9A08-E66F03358ABC}">
  <ds:schemaRefs>
    <ds:schemaRef ds:uri="http://schemas.microsoft.com/sharepoint/v3/contenttype/forms"/>
  </ds:schemaRefs>
</ds:datastoreItem>
</file>

<file path=customXml/itemProps2.xml><?xml version="1.0" encoding="utf-8"?>
<ds:datastoreItem xmlns:ds="http://schemas.openxmlformats.org/officeDocument/2006/customXml" ds:itemID="{1D041322-2A4D-46CC-93A1-0EBF7EC2A3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484652-42e1-479e-92f4-fb0efddcdf60"/>
    <ds:schemaRef ds:uri="41b1c9bf-5b6b-463b-ba12-a3b9bfbff0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49881DA-BF58-4CF0-9A19-05DE5B47D787}">
  <ds:schemaRefs>
    <ds:schemaRef ds:uri="http://www.w3.org/XML/1998/namespace"/>
    <ds:schemaRef ds:uri="http://schemas.openxmlformats.org/package/2006/metadata/core-properties"/>
    <ds:schemaRef ds:uri="http://purl.org/dc/terms/"/>
    <ds:schemaRef ds:uri="http://purl.org/dc/elements/1.1/"/>
    <ds:schemaRef ds:uri="http://schemas.microsoft.com/office/2006/documentManagement/types"/>
    <ds:schemaRef ds:uri="http://schemas.microsoft.com/office/2006/metadata/properties"/>
    <ds:schemaRef ds:uri="http://schemas.microsoft.com/office/infopath/2007/PartnerControls"/>
    <ds:schemaRef ds:uri="41b1c9bf-5b6b-463b-ba12-a3b9bfbff0d3"/>
    <ds:schemaRef ds:uri="00484652-42e1-479e-92f4-fb0efddcdf60"/>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About</vt:lpstr>
      <vt:lpstr>passeng_graph</vt:lpstr>
      <vt:lpstr>freight_graph</vt:lpstr>
      <vt:lpstr>REF2020</vt:lpstr>
      <vt:lpstr>POTEnCIA_TRA_Activity</vt:lpstr>
      <vt:lpstr>SYVbT-passenger</vt:lpstr>
      <vt:lpstr>SYVbT-freight</vt:lpstr>
      <vt:lpstr>Potencia - Activity</vt:lpstr>
      <vt:lpstr>Fit for 55</vt:lpstr>
      <vt:lpstr>OECD</vt:lpstr>
      <vt:lpstr>Comparison - passenger</vt:lpstr>
      <vt:lpstr>Comparison - Freight</vt:lpstr>
      <vt:lpstr>BCDTRtSY-psgr</vt:lpstr>
      <vt:lpstr>BCDTRtSY-frgt</vt:lpstr>
      <vt:lpstr>passeng_graph!Print_Area</vt:lpstr>
      <vt:lpstr>POTEnCIA_TRA_Activity!Print_Titles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Batiste Fourniols</dc:creator>
  <cp:keywords/>
  <dc:description/>
  <cp:lastModifiedBy>Dan O'Brien</cp:lastModifiedBy>
  <cp:revision/>
  <dcterms:created xsi:type="dcterms:W3CDTF">2023-10-24T10:26:56Z</dcterms:created>
  <dcterms:modified xsi:type="dcterms:W3CDTF">2024-09-06T16:17:04Z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0x010100A08BDF573E2FFD46A5F05DED9AF68025</vt:lpwstr>
  </property>
  <property fmtid="{D5CDD505-2E9C-101B-9397-08002B2CF9AE}" pid="3" name="MediaServiceImageTags">
    <vt:lpwstr/>
  </property>
</Properties>
</file>